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N:\CANS\FDP in Schools\25-26 FDP\25-26 Commodity Calculators\"/>
    </mc:Choice>
  </mc:AlternateContent>
  <xr:revisionPtr revIDLastSave="0" documentId="8_{143B276A-1387-4E0E-BBA8-55A150243E5D}" xr6:coauthVersionLast="47" xr6:coauthVersionMax="47" xr10:uidLastSave="{00000000-0000-0000-0000-000000000000}"/>
  <bookViews>
    <workbookView xWindow="13380" yWindow="3240" windowWidth="24240" windowHeight="13020" xr2:uid="{00000000-000D-0000-FFFF-FFFF00000000}"/>
  </bookViews>
  <sheets>
    <sheet name="INSTRUCTIONS" sheetId="6" r:id="rId1"/>
    <sheet name="ANNUAL" sheetId="2" r:id="rId2"/>
    <sheet name="MONTHLY" sheetId="3" r:id="rId3"/>
    <sheet name="PRODUCT REFERENCE" sheetId="4" r:id="rId4"/>
  </sheets>
  <definedNames>
    <definedName name="_xlnm._FilterDatabase" localSheetId="3" hidden="1">'PRODUCT REFERENCE'!$A$1:$K$29</definedName>
    <definedName name="Code">'PRODUCT REFERENCE'!$A$2:$A$29</definedName>
    <definedName name="OLE_LINK2" localSheetId="0">INSTRUCTIONS!#REF!</definedName>
    <definedName name="OLE_LINK4" localSheetId="0">INSTRUCTIONS!$A$1</definedName>
    <definedName name="ProductCodes">'PRODUCT REFERENCE'!$A$2:$K$29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4" l="1"/>
  <c r="K9" i="4"/>
  <c r="K29" i="4"/>
  <c r="E17" i="2" l="1"/>
  <c r="K3" i="4"/>
  <c r="K4" i="4"/>
  <c r="K5" i="4"/>
  <c r="K6" i="4"/>
  <c r="K8" i="4"/>
  <c r="K10" i="4"/>
  <c r="K11" i="4"/>
  <c r="K12" i="4"/>
  <c r="K13" i="4"/>
  <c r="K14" i="4"/>
  <c r="K15" i="4"/>
  <c r="K16" i="4"/>
  <c r="K17" i="4"/>
  <c r="K18" i="4"/>
  <c r="K19" i="4"/>
  <c r="K20" i="4"/>
  <c r="K21" i="4"/>
  <c r="K22" i="4"/>
  <c r="K23" i="4"/>
  <c r="K24" i="4"/>
  <c r="K25" i="4"/>
  <c r="K26" i="4"/>
  <c r="K27" i="4"/>
  <c r="K28" i="4"/>
  <c r="K2" i="4"/>
  <c r="C18" i="2" l="1"/>
  <c r="D18" i="2"/>
  <c r="E18" i="2"/>
  <c r="H18" i="2"/>
  <c r="J18" i="2"/>
  <c r="C19" i="2"/>
  <c r="D19" i="2"/>
  <c r="E19" i="2"/>
  <c r="H19" i="2"/>
  <c r="J19" i="2"/>
  <c r="C20" i="2"/>
  <c r="D20" i="2"/>
  <c r="E20" i="2"/>
  <c r="H20" i="2"/>
  <c r="J20" i="2"/>
  <c r="C21" i="2"/>
  <c r="D21" i="2"/>
  <c r="E21" i="2"/>
  <c r="H21" i="2"/>
  <c r="J21" i="2"/>
  <c r="C22" i="2"/>
  <c r="D22" i="2"/>
  <c r="E22" i="2"/>
  <c r="H22" i="2"/>
  <c r="J22" i="2"/>
  <c r="C23" i="2"/>
  <c r="D23" i="2"/>
  <c r="E23" i="2"/>
  <c r="H23" i="2"/>
  <c r="J23" i="2"/>
  <c r="C24" i="2"/>
  <c r="D24" i="2"/>
  <c r="E24" i="2"/>
  <c r="H24" i="2"/>
  <c r="J24" i="2"/>
  <c r="C25" i="2"/>
  <c r="D25" i="2"/>
  <c r="E25" i="2"/>
  <c r="H25" i="2"/>
  <c r="J25" i="2"/>
  <c r="C26" i="2"/>
  <c r="D26" i="2"/>
  <c r="E26" i="2"/>
  <c r="H26" i="2"/>
  <c r="J26" i="2"/>
  <c r="C27" i="2"/>
  <c r="D27" i="2"/>
  <c r="E27" i="2"/>
  <c r="H27" i="2"/>
  <c r="J27" i="2"/>
  <c r="C28" i="2"/>
  <c r="D28" i="2"/>
  <c r="E28" i="2"/>
  <c r="H28" i="2"/>
  <c r="J28" i="2"/>
  <c r="C29" i="2"/>
  <c r="D29" i="2"/>
  <c r="E29" i="2"/>
  <c r="H29" i="2"/>
  <c r="J29" i="2"/>
  <c r="C30" i="2"/>
  <c r="D30" i="2"/>
  <c r="E30" i="2"/>
  <c r="H30" i="2"/>
  <c r="J30" i="2"/>
  <c r="C31" i="2"/>
  <c r="D31" i="2"/>
  <c r="E31" i="2"/>
  <c r="H31" i="2"/>
  <c r="J31" i="2"/>
  <c r="C32" i="2"/>
  <c r="D32" i="2"/>
  <c r="E32" i="2"/>
  <c r="H32" i="2"/>
  <c r="J32" i="2"/>
  <c r="C33" i="2"/>
  <c r="D33" i="2"/>
  <c r="E33" i="2"/>
  <c r="H33" i="2"/>
  <c r="J33" i="2"/>
  <c r="C34" i="2"/>
  <c r="D34" i="2"/>
  <c r="E34" i="2"/>
  <c r="H34" i="2"/>
  <c r="J34" i="2"/>
  <c r="C35" i="2"/>
  <c r="D35" i="2"/>
  <c r="E35" i="2"/>
  <c r="H35" i="2"/>
  <c r="J35" i="2"/>
  <c r="C36" i="2"/>
  <c r="D36" i="2"/>
  <c r="E36" i="2"/>
  <c r="H36" i="2"/>
  <c r="J36" i="2"/>
  <c r="I32" i="2" l="1"/>
  <c r="K32" i="2" s="1"/>
  <c r="I28" i="2"/>
  <c r="K28" i="2" s="1"/>
  <c r="I24" i="2"/>
  <c r="K24" i="2" s="1"/>
  <c r="I20" i="2"/>
  <c r="K20" i="2" s="1"/>
  <c r="I36" i="2"/>
  <c r="K36" i="2" s="1"/>
  <c r="I35" i="2"/>
  <c r="K35" i="2" s="1"/>
  <c r="I31" i="2"/>
  <c r="K31" i="2" s="1"/>
  <c r="I27" i="2"/>
  <c r="K27" i="2" s="1"/>
  <c r="I19" i="2"/>
  <c r="K19" i="2" s="1"/>
  <c r="I33" i="2"/>
  <c r="K33" i="2" s="1"/>
  <c r="I29" i="2"/>
  <c r="K29" i="2" s="1"/>
  <c r="I25" i="2"/>
  <c r="K25" i="2" s="1"/>
  <c r="I34" i="2"/>
  <c r="K34" i="2" s="1"/>
  <c r="I26" i="2"/>
  <c r="K26" i="2" s="1"/>
  <c r="I30" i="2"/>
  <c r="K30" i="2" s="1"/>
  <c r="I22" i="2"/>
  <c r="K22" i="2" s="1"/>
  <c r="I23" i="2"/>
  <c r="K23" i="2" s="1"/>
  <c r="I21" i="2"/>
  <c r="K21" i="2" s="1"/>
  <c r="I18" i="2"/>
  <c r="K18" i="2" s="1"/>
  <c r="L32" i="2" l="1"/>
  <c r="L28" i="2"/>
  <c r="L24" i="2"/>
  <c r="L20" i="2"/>
  <c r="L34" i="2"/>
  <c r="L35" i="2"/>
  <c r="L36" i="2"/>
  <c r="L33" i="2"/>
  <c r="L31" i="2"/>
  <c r="L27" i="2"/>
  <c r="L19" i="2"/>
  <c r="L29" i="2"/>
  <c r="L25" i="2"/>
  <c r="L26" i="2"/>
  <c r="L30" i="2"/>
  <c r="L22" i="2"/>
  <c r="L23" i="2"/>
  <c r="L21" i="2"/>
  <c r="L18" i="2"/>
  <c r="B29" i="3" l="1"/>
  <c r="Q29" i="3"/>
  <c r="B30" i="3"/>
  <c r="Q30" i="3"/>
  <c r="B31" i="3"/>
  <c r="Q31" i="3"/>
  <c r="B32" i="3"/>
  <c r="Q32" i="3"/>
  <c r="B33" i="3"/>
  <c r="Q33" i="3"/>
  <c r="B34" i="3"/>
  <c r="Q34" i="3"/>
  <c r="B35" i="3"/>
  <c r="Q35" i="3"/>
  <c r="B36" i="3"/>
  <c r="Q36" i="3"/>
  <c r="F37" i="3"/>
  <c r="G37" i="3"/>
  <c r="H37" i="3"/>
  <c r="I37" i="3"/>
  <c r="J37" i="3"/>
  <c r="K37" i="3"/>
  <c r="L37" i="3"/>
  <c r="M37" i="3"/>
  <c r="N37" i="3"/>
  <c r="O37" i="3"/>
  <c r="P37" i="3"/>
  <c r="E37" i="3"/>
  <c r="C36" i="3" l="1"/>
  <c r="C35" i="3"/>
  <c r="C34" i="3"/>
  <c r="C33" i="3"/>
  <c r="C32" i="3"/>
  <c r="C31" i="3"/>
  <c r="C30" i="3"/>
  <c r="C29" i="3"/>
  <c r="D32" i="3" l="1"/>
  <c r="D36" i="3"/>
  <c r="D30" i="3"/>
  <c r="D34" i="3"/>
  <c r="D35" i="3"/>
  <c r="D33" i="3" l="1"/>
  <c r="D31" i="3"/>
  <c r="D29" i="3"/>
  <c r="H17" i="2" l="1"/>
  <c r="J17" i="2"/>
  <c r="D17" i="2"/>
  <c r="C18" i="3"/>
  <c r="C19" i="3"/>
  <c r="C20" i="3"/>
  <c r="C21" i="3"/>
  <c r="C22" i="3"/>
  <c r="C23" i="3"/>
  <c r="C24" i="3"/>
  <c r="C25" i="3"/>
  <c r="C26" i="3"/>
  <c r="C27" i="3"/>
  <c r="C28" i="3"/>
  <c r="C17" i="2"/>
  <c r="C17" i="3" s="1"/>
  <c r="B17" i="3"/>
  <c r="Q17" i="3"/>
  <c r="B18" i="3"/>
  <c r="Q18" i="3"/>
  <c r="B19" i="3"/>
  <c r="Q19" i="3"/>
  <c r="B20" i="3"/>
  <c r="Q20" i="3"/>
  <c r="B21" i="3"/>
  <c r="Q21" i="3"/>
  <c r="B22" i="3"/>
  <c r="Q22" i="3"/>
  <c r="B23" i="3"/>
  <c r="Q23" i="3"/>
  <c r="B24" i="3"/>
  <c r="Q24" i="3"/>
  <c r="B25" i="3"/>
  <c r="Q25" i="3"/>
  <c r="B26" i="3"/>
  <c r="Q26" i="3"/>
  <c r="B27" i="3"/>
  <c r="Q27" i="3"/>
  <c r="B28" i="3"/>
  <c r="Q28" i="3"/>
  <c r="Q37" i="3" l="1"/>
  <c r="I17" i="2"/>
  <c r="D17" i="3" s="1"/>
  <c r="D28" i="3" l="1"/>
  <c r="L17" i="2"/>
  <c r="I37" i="2"/>
  <c r="D37" i="3" s="1"/>
  <c r="D18" i="3"/>
  <c r="D27" i="3"/>
  <c r="D22" i="3"/>
  <c r="D26" i="3"/>
  <c r="D21" i="3"/>
  <c r="D19" i="3"/>
  <c r="D20" i="3"/>
  <c r="D23" i="3"/>
  <c r="D24" i="3"/>
  <c r="D25" i="3"/>
  <c r="K17" i="2"/>
  <c r="K37" i="2" l="1"/>
  <c r="K38" i="2" s="1"/>
  <c r="L37" i="2"/>
  <c r="L38" i="2" s="1"/>
  <c r="E9" i="2" l="1"/>
  <c r="K40" i="2"/>
  <c r="E10" i="2"/>
  <c r="L40" i="2"/>
  <c r="F9" i="2"/>
  <c r="F10" i="2"/>
</calcChain>
</file>

<file path=xl/sharedStrings.xml><?xml version="1.0" encoding="utf-8"?>
<sst xmlns="http://schemas.openxmlformats.org/spreadsheetml/2006/main" count="205" uniqueCount="145">
  <si>
    <r>
      <t>Annual Plan</t>
    </r>
    <r>
      <rPr>
        <sz val="12"/>
        <rFont val="Arial"/>
        <family val="2"/>
      </rPr>
      <t xml:space="preserve"> calculates DF pounds and finished cases needed based on product selection, serving size, ADP, and number of menus per year. </t>
    </r>
  </si>
  <si>
    <r>
      <t>Monthly Purchase/Delivery Plan</t>
    </r>
    <r>
      <rPr>
        <sz val="12"/>
        <rFont val="Arial"/>
        <family val="2"/>
      </rPr>
      <t xml:space="preserve"> spreads demand by product by month.</t>
    </r>
  </si>
  <si>
    <r>
      <t>Product Reference Chart</t>
    </r>
    <r>
      <rPr>
        <sz val="12"/>
        <rFont val="Arial"/>
        <family val="2"/>
      </rPr>
      <t xml:space="preserve"> lists all available products, and key product information</t>
    </r>
  </si>
  <si>
    <r>
      <t>First</t>
    </r>
    <r>
      <rPr>
        <sz val="12"/>
        <rFont val="Arial"/>
        <family val="2"/>
      </rPr>
      <t>, select the products from McCain that you want to menu throughout the school year, using the drop down boxes under the heading ‘Code’. All of our qualifying products are listed, you will need to scroll down to see them all.</t>
    </r>
  </si>
  <si>
    <r>
      <t>Third</t>
    </r>
    <r>
      <rPr>
        <sz val="12"/>
        <rFont val="Arial"/>
        <family val="2"/>
      </rPr>
      <t>, under the heading "MENU/YR", type in the number of times throughout the school year you would menu the particular product you are planning for.</t>
    </r>
  </si>
  <si>
    <t>We do have a very useful Reference Chart (Tab 3) if you want to print it out or refer back and forth to it to help make product choices for the menu.</t>
  </si>
  <si>
    <t>Under the header Annual Total, you will see your total cases by product from Tab 1, and we ask that you manually type in the number of cases you want in the month you want them. At the far end of this chart you see Monthly Total, and the Annual Total must equal the Monthly Total, or the total will appear in RED. GREEN is GOOD!</t>
  </si>
  <si>
    <t xml:space="preserve">Number of "DF" LBS in a finished case </t>
  </si>
  <si>
    <t>Number of "Finished" LBS in a case</t>
  </si>
  <si>
    <t>MCX03621</t>
  </si>
  <si>
    <t>OIF00215A</t>
  </si>
  <si>
    <t>(IMPORTANT! Both Planners contain macros that allow the user to easily clear/remove an individual product from the Annual and Monthly Plan tabs. A macro is activated by clicking the red arrow to the left of the product to be removed. If, upon clicking the red arrow, you receive a warning message that macros have been disabled, you must change a security setting to allow you to be prompted to enable macros. Close the Planner workbook(s) but leave Excel open. Select Tools &gt; Macros &gt; Security, and select the Medium security level. Now, each time you open a spreadsheet that contains macros, you will be prompted to Enable or Disable the macros. You should Enable the macros in the Planner workbook(s).)</t>
  </si>
  <si>
    <t>Annual Product Utilization Plan:</t>
  </si>
  <si>
    <t>Contract value of “DF” by LB and Case</t>
  </si>
  <si>
    <t>Annual LBS Banked (New Diversions + Carry over)</t>
  </si>
  <si>
    <t>McCain Redstone Canyon Cubes</t>
  </si>
  <si>
    <t>McCain Skin-On Battered Redstone Canyon Straight Cut</t>
  </si>
  <si>
    <t>MCX04717</t>
  </si>
  <si>
    <t>MCF04712</t>
  </si>
  <si>
    <t>VALUE--&gt;</t>
  </si>
  <si>
    <t>MENU/</t>
  </si>
  <si>
    <t>YR</t>
  </si>
  <si>
    <t>McCain Redstone Canyon 8 Cut Wedge</t>
  </si>
  <si>
    <t>The last Tab, Tab 3, is simply a Product Reference Chart that gives you a listing of all our products that are available in our Commodity Program, and all of the following key information:</t>
  </si>
  <si>
    <t>MCF04566</t>
  </si>
  <si>
    <t>City</t>
  </si>
  <si>
    <t>State</t>
  </si>
  <si>
    <t>Bulk Raw</t>
  </si>
  <si>
    <t>Potatoes</t>
  </si>
  <si>
    <t>Swt Potatoes</t>
  </si>
  <si>
    <t>The Planner has 3 tabs (worksheets):</t>
  </si>
  <si>
    <t xml:space="preserve">McCain Deli Roasters </t>
  </si>
  <si>
    <t>McCain Smiles Shaped Potatoes</t>
  </si>
  <si>
    <t xml:space="preserve">Ore-Ida Seasoned Homestyle Mashmakers </t>
  </si>
  <si>
    <t>MCX03602</t>
  </si>
  <si>
    <t>DF LBS REMAINING</t>
  </si>
  <si>
    <t>Distributor</t>
  </si>
  <si>
    <t>1/2 Cup Veg</t>
  </si>
  <si>
    <t>OIF00055A</t>
  </si>
  <si>
    <t>SWT POTATO BLK PROCC</t>
  </si>
  <si>
    <t>Enter Carry-Over Lbs Below</t>
  </si>
  <si>
    <t>Enter Total New SY LBS Below</t>
  </si>
  <si>
    <t>Total Lbs of</t>
  </si>
  <si>
    <t>Total Lbs</t>
  </si>
  <si>
    <t>School</t>
  </si>
  <si>
    <t>Bank Used</t>
  </si>
  <si>
    <t>Remaining</t>
  </si>
  <si>
    <t>RA Number</t>
  </si>
  <si>
    <t>Annual Product Utilization Plan</t>
  </si>
  <si>
    <t>Select to</t>
  </si>
  <si>
    <t>Clear</t>
  </si>
  <si>
    <t>CODE</t>
  </si>
  <si>
    <t>DESCRIPTION</t>
  </si>
  <si>
    <t>SERV'S</t>
  </si>
  <si>
    <t>CASES</t>
  </si>
  <si>
    <t>McCain Potato Skin Medium</t>
  </si>
  <si>
    <t>BLK SWT POT</t>
  </si>
  <si>
    <t>MONTHLY PLAN</t>
  </si>
  <si>
    <t>Description</t>
  </si>
  <si>
    <t>ANNUAL/MONTHLY TOTALS MUST BE EQUAL</t>
  </si>
  <si>
    <t>Annual</t>
  </si>
  <si>
    <t>Cases Per Month</t>
  </si>
  <si>
    <t>Monthly</t>
  </si>
  <si>
    <t>Total</t>
  </si>
  <si>
    <t>DF LBS</t>
  </si>
  <si>
    <r>
      <t xml:space="preserve">Values in columns with </t>
    </r>
    <r>
      <rPr>
        <b/>
        <sz val="10"/>
        <color indexed="12"/>
        <rFont val="Verdana"/>
        <family val="2"/>
      </rPr>
      <t>blue</t>
    </r>
    <r>
      <rPr>
        <sz val="10"/>
        <color indexed="12"/>
        <rFont val="Verdana"/>
        <family val="2"/>
      </rPr>
      <t xml:space="preserve"> headers (above) may be modified.</t>
    </r>
  </si>
  <si>
    <t>TOTALS</t>
  </si>
  <si>
    <t>Code</t>
  </si>
  <si>
    <t>Product Description</t>
  </si>
  <si>
    <t>DF Lbs/CS</t>
  </si>
  <si>
    <t>Fini LBS/CS</t>
  </si>
  <si>
    <t>Commodity</t>
  </si>
  <si>
    <t>Ore-Ida 1/2" Oven Ready Crinkle Cut</t>
  </si>
  <si>
    <t xml:space="preserve">Ore-Ida Versitots Tater Tots </t>
  </si>
  <si>
    <t>Totals</t>
  </si>
  <si>
    <t>To Remove Values, "Clear" Rows on Annual Sheet!</t>
  </si>
  <si>
    <t>Monthly Product Utilization Plan</t>
  </si>
  <si>
    <t>Nutritional Credits</t>
  </si>
  <si>
    <t>Harvest Splendor Deep Groove Crinkles</t>
  </si>
  <si>
    <t>McCain Redstone Canyon Cross Trax</t>
  </si>
  <si>
    <t>MCF03762</t>
  </si>
  <si>
    <t>MCF03761</t>
  </si>
  <si>
    <t>MCF05074</t>
  </si>
  <si>
    <t>BLK POT (100506)</t>
  </si>
  <si>
    <t>BLK SWT POT (100980)</t>
  </si>
  <si>
    <t>MCF03927</t>
  </si>
  <si>
    <t>MCX03626</t>
  </si>
  <si>
    <t>MCL03623</t>
  </si>
  <si>
    <t>MCL03624</t>
  </si>
  <si>
    <r>
      <t>Second</t>
    </r>
    <r>
      <rPr>
        <sz val="12"/>
        <rFont val="Arial"/>
        <family val="2"/>
      </rPr>
      <t>, under the heading "SERV/MEAL", type in the number of meals you serve, (aka: ADP).</t>
    </r>
  </si>
  <si>
    <t>After these 3 inputs, the chart will calculate the number of servings needed, the number of cases of finished goods you will need to order throughout the year, your "DF" pounds that would be used in each commodity category, and a summary of total pounds and contract value dollars per category.</t>
  </si>
  <si>
    <t>CREDIT</t>
  </si>
  <si>
    <t>NUTR'L</t>
  </si>
  <si>
    <t>BLK POT</t>
  </si>
  <si>
    <t>CS</t>
  </si>
  <si>
    <t>MEAL</t>
  </si>
  <si>
    <t>SERV'S/</t>
  </si>
  <si>
    <t>McCain Ovations 3/8" Crinkle Cut</t>
  </si>
  <si>
    <t>McCain Ovations 3/8" Straight Cut</t>
  </si>
  <si>
    <t>Tab 1: Annual Plan</t>
  </si>
  <si>
    <t>Tab 2: Monthly Product Purchase/Delivery Planner</t>
  </si>
  <si>
    <t>Tab 3: Product Reference Chart</t>
  </si>
  <si>
    <r>
      <t xml:space="preserve">Selecting </t>
    </r>
    <r>
      <rPr>
        <b/>
        <sz val="10"/>
        <color indexed="16"/>
        <rFont val="Verdana"/>
        <family val="2"/>
      </rPr>
      <t>red</t>
    </r>
    <r>
      <rPr>
        <sz val="10"/>
        <color indexed="16"/>
        <rFont val="Verdana"/>
        <family val="2"/>
      </rPr>
      <t xml:space="preserve"> arrow will clear all values in the selected row in Annual and Monthly Plan</t>
    </r>
  </si>
  <si>
    <t>Value per pound of DF  (contract value)</t>
  </si>
  <si>
    <t>Commodity Desc</t>
  </si>
  <si>
    <t>POTATO BLK PROC FRZ</t>
  </si>
  <si>
    <t>OIF01037A</t>
  </si>
  <si>
    <t>*Note a new field for Distributor Stocking Codes has been added just in case you'd like to add them for easy reference</t>
  </si>
  <si>
    <t>Distributor Stocking Codes</t>
  </si>
  <si>
    <t>Seasoned Mashed Potatoes Reduced Sodium</t>
  </si>
  <si>
    <t>REDUCED SODIUM BATTERED SEASONED SPIRALS</t>
  </si>
  <si>
    <t>McCain Foods has developed a commodity planning tool for our school customers to utilize in planning their annual, and month-by-month demand for bulk white potato and sweet potato.</t>
  </si>
  <si>
    <t>If you do not know our product codes, click on the cells that read ‘Bulk Raw Potato Code Reference’, and ‘Bulk Raw Sweet Potato Code Reference’, and a window will open and display all products available to you with product descriptions and codes.</t>
  </si>
  <si>
    <t>Once you have an Annual Plan, we ask that you plan your cases needed by-product/by-month, within the school year. For that purpose we have developed a Monthly Planner, which is available under Tab 2. Simply click on Tab 2, and the Monthly Planner is shown. It is already loaded with your Annual Plan, and we ask that you plan the annual case needs in the actual months in the school year when you will menu them.</t>
  </si>
  <si>
    <t>OIF03456</t>
  </si>
  <si>
    <t>OIF03613</t>
  </si>
  <si>
    <t xml:space="preserve">Value of DF per 
case
</t>
  </si>
  <si>
    <t>The Annual Plan was developed for you to determine your annual estimated consumption of bulk potato and sweet potato in: ‘DF’ pounds, finished cases, and contract value dollars based on the McCain products you decide to menu, and number of menu occasions these products receive multiplied by your ADP. This plan will tell you how many pounds to divert for the following school year from USDA, and how many cases per month should be shipped to you by your commercial distributor or contracted warehouse.</t>
  </si>
  <si>
    <t>*Values Used from McCain Nutritional Equivalency Documents</t>
  </si>
  <si>
    <t>BULK RAW SWEET POTATO CODE REFERENCE (100980)</t>
  </si>
  <si>
    <t>BULK RAW POTATO CODE REFERENCE (100506)</t>
  </si>
  <si>
    <t>4 pieces</t>
  </si>
  <si>
    <t>1 Meat/meat alternative
1.25 Grain</t>
  </si>
  <si>
    <t>McCain® Crispy Bakeable Seasoned 8-cut Wedges</t>
  </si>
  <si>
    <t>Ore-Ida Reduced Sodium Tater Tots</t>
  </si>
  <si>
    <t>MCCAIN® HARVEST SPLENDOR® BATTERED SEASONED SWEET POTATO FRY 5/16 STRAIGHT CUT 6X2.5 LBS</t>
  </si>
  <si>
    <t>MCCAIN® HASH BROWN ROUNDS</t>
  </si>
  <si>
    <t>MCCAIN® Crispy Bakeable Deep Groove Crinkle Fries 1/2"</t>
  </si>
  <si>
    <t>ORE-IDA 1/4" SHOESTRING CUT CLEAR COATED
PXL 6X4.5 LBS</t>
  </si>
  <si>
    <t>McCain Early Risers</t>
  </si>
  <si>
    <t>MCCAIN® EMOTICONS® MASHED POTATO SHAPES</t>
  </si>
  <si>
    <t>McCain Harvest Splendor Sweet Potato 10 Cut</t>
  </si>
  <si>
    <t>MCCAIN HARVEST SPLENDOR® SWEET POTATO CROSS TRAX</t>
  </si>
  <si>
    <t>McCain Crispy Seasoned Bakeable Fries 6x5 lbs</t>
  </si>
  <si>
    <t>Ore-Ida® Waffle Fry</t>
  </si>
  <si>
    <t>Net Wt per Serving / Oz*</t>
  </si>
  <si>
    <t>Servings per Case*</t>
  </si>
  <si>
    <t>1 piece</t>
  </si>
  <si>
    <t>McCain Babycakes Hashbrown</t>
  </si>
  <si>
    <t>Ver. 7.26.24</t>
  </si>
  <si>
    <t>McCain 2025-26 Annual Commodity Planner</t>
  </si>
  <si>
    <t>How the 2025-26 Annual Commodity Planner Works</t>
  </si>
  <si>
    <t>With three well thought out inputs, you will be able to understand the number of ‘DF’ pounds of commodities needed to divert to McCain, the number of finished cases to be delivered by your distributor of choice of each desired McCain product. This will roll into a total annual plan so you are prepared to order/survey for the 2025-26 school year. Let’s get started:</t>
  </si>
  <si>
    <t>McCain 2025-2026 ANNUAL COMMODITY PLANNER</t>
  </si>
  <si>
    <t xml:space="preserve">McCain 2025-26 ANNUAL COMMODITY PLANNER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</si>
</sst>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quot;$&quot;#,##0.00"/>
    <numFmt numFmtId="166" formatCode="&quot;$&quot;#,##0.0000"/>
    <numFmt numFmtId="167" formatCode="_(* #,##0_);_(* \(#,##0\);_(* &quot;-&quot;??_);_(@_)"/>
  </numFmts>
  <fonts count="41" x14ac:knownFonts="1">
    <font>
      <sz val="10"/>
      <name val="Arial"/>
      <family val="2"/>
    </font>
    <font>
      <sz val="10"/>
      <name val="Arial"/>
      <family val="2"/>
    </font>
    <font>
      <b/>
      <sz val="10"/>
      <name val="Verdana"/>
      <family val="2"/>
    </font>
    <font>
      <b/>
      <sz val="14"/>
      <name val="Verdana"/>
      <family val="2"/>
    </font>
    <font>
      <b/>
      <sz val="12"/>
      <color indexed="17"/>
      <name val="Verdana"/>
      <family val="2"/>
    </font>
    <font>
      <sz val="9"/>
      <name val="Verdana"/>
      <family val="2"/>
    </font>
    <font>
      <b/>
      <sz val="10"/>
      <color indexed="17"/>
      <name val="Verdana"/>
      <family val="2"/>
    </font>
    <font>
      <sz val="12"/>
      <name val="Verdana"/>
      <family val="2"/>
    </font>
    <font>
      <b/>
      <sz val="9"/>
      <color indexed="12"/>
      <name val="Verdana"/>
      <family val="2"/>
    </font>
    <font>
      <b/>
      <sz val="9"/>
      <color indexed="63"/>
      <name val="Verdana"/>
      <family val="2"/>
    </font>
    <font>
      <b/>
      <sz val="9"/>
      <name val="Verdana"/>
      <family val="2"/>
    </font>
    <font>
      <b/>
      <sz val="11"/>
      <color indexed="17"/>
      <name val="Verdana"/>
      <family val="2"/>
    </font>
    <font>
      <b/>
      <sz val="10"/>
      <color indexed="16"/>
      <name val="Verdana"/>
      <family val="2"/>
    </font>
    <font>
      <b/>
      <sz val="10"/>
      <color indexed="12"/>
      <name val="Verdana"/>
      <family val="2"/>
    </font>
    <font>
      <b/>
      <sz val="10"/>
      <color indexed="8"/>
      <name val="Verdana"/>
      <family val="2"/>
    </font>
    <font>
      <sz val="10"/>
      <color indexed="12"/>
      <name val="Verdana"/>
      <family val="2"/>
    </font>
    <font>
      <sz val="10"/>
      <color indexed="16"/>
      <name val="Verdana"/>
      <family val="2"/>
    </font>
    <font>
      <b/>
      <sz val="9"/>
      <color indexed="8"/>
      <name val="Verdana"/>
      <family val="2"/>
    </font>
    <font>
      <b/>
      <sz val="12"/>
      <color indexed="8"/>
      <name val="Verdana"/>
      <family val="2"/>
    </font>
    <font>
      <b/>
      <sz val="10"/>
      <color indexed="63"/>
      <name val="Arial"/>
      <family val="2"/>
    </font>
    <font>
      <b/>
      <sz val="14"/>
      <color indexed="17"/>
      <name val="Verdana"/>
      <family val="2"/>
    </font>
    <font>
      <sz val="12"/>
      <color indexed="17"/>
      <name val="Verdana"/>
      <family val="2"/>
    </font>
    <font>
      <sz val="12"/>
      <name val="Arial"/>
      <family val="2"/>
    </font>
    <font>
      <b/>
      <sz val="12"/>
      <name val="Arial"/>
      <family val="2"/>
    </font>
    <font>
      <sz val="12"/>
      <color indexed="10"/>
      <name val="Arial"/>
      <family val="2"/>
    </font>
    <font>
      <b/>
      <u/>
      <sz val="12"/>
      <name val="Arial"/>
      <family val="2"/>
    </font>
    <font>
      <sz val="10"/>
      <name val="Arial"/>
      <family val="2"/>
    </font>
    <font>
      <b/>
      <sz val="9"/>
      <color indexed="63"/>
      <name val="Verdana"/>
      <family val="2"/>
    </font>
    <font>
      <sz val="10"/>
      <color indexed="8"/>
      <name val="Arial"/>
      <family val="2"/>
    </font>
    <font>
      <b/>
      <sz val="10"/>
      <name val="Arial"/>
      <family val="2"/>
    </font>
    <font>
      <b/>
      <sz val="10"/>
      <color indexed="8"/>
      <name val="Arial"/>
      <family val="2"/>
    </font>
    <font>
      <b/>
      <sz val="11"/>
      <color indexed="8"/>
      <name val="Arial"/>
      <family val="2"/>
    </font>
    <font>
      <u/>
      <sz val="12"/>
      <name val="Arial"/>
      <family val="2"/>
    </font>
    <font>
      <sz val="12"/>
      <name val="Arial"/>
      <family val="2"/>
    </font>
    <font>
      <b/>
      <sz val="10"/>
      <name val="Arial"/>
      <family val="2"/>
    </font>
    <font>
      <b/>
      <sz val="10"/>
      <color indexed="8"/>
      <name val="Arial"/>
      <family val="2"/>
    </font>
    <font>
      <b/>
      <sz val="10"/>
      <color rgb="FFFF0000"/>
      <name val="Verdana"/>
      <family val="2"/>
    </font>
    <font>
      <b/>
      <sz val="11"/>
      <name val="Verdana"/>
      <family val="2"/>
    </font>
    <font>
      <b/>
      <sz val="11"/>
      <color theme="6" tint="-0.499984740745262"/>
      <name val="Arial"/>
      <family val="2"/>
    </font>
    <font>
      <b/>
      <sz val="10"/>
      <color theme="6" tint="-0.499984740745262"/>
      <name val="Verdana"/>
      <family val="2"/>
    </font>
    <font>
      <b/>
      <sz val="12"/>
      <color theme="6" tint="-0.499984740745262"/>
      <name val="Verdana"/>
      <family val="2"/>
    </font>
  </fonts>
  <fills count="6">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16"/>
      </left>
      <right style="medium">
        <color indexed="16"/>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205">
    <xf numFmtId="0" fontId="0" fillId="0" borderId="0" xfId="0"/>
    <xf numFmtId="0" fontId="3" fillId="0" borderId="0" xfId="0" applyFont="1" applyAlignment="1">
      <alignment horizontal="center"/>
    </xf>
    <xf numFmtId="0" fontId="0" fillId="0" borderId="1" xfId="0" applyBorder="1" applyAlignment="1">
      <alignment horizontal="center"/>
    </xf>
    <xf numFmtId="0" fontId="5" fillId="0" borderId="2" xfId="0" applyFont="1" applyBorder="1" applyAlignment="1">
      <alignment horizontal="center"/>
    </xf>
    <xf numFmtId="0" fontId="7" fillId="0" borderId="0" xfId="0" applyFont="1"/>
    <xf numFmtId="0" fontId="4" fillId="0" borderId="0" xfId="0" applyFont="1" applyAlignment="1">
      <alignment horizontal="center"/>
    </xf>
    <xf numFmtId="0" fontId="6" fillId="0" borderId="3"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xf>
    <xf numFmtId="0" fontId="2" fillId="0" borderId="0" xfId="0" applyFont="1" applyAlignment="1">
      <alignment horizontal="center"/>
    </xf>
    <xf numFmtId="167" fontId="5" fillId="0" borderId="0" xfId="1" applyNumberFormat="1" applyFont="1" applyBorder="1" applyAlignment="1">
      <alignment horizontal="center"/>
    </xf>
    <xf numFmtId="43" fontId="8" fillId="0" borderId="0" xfId="1" applyFont="1" applyBorder="1" applyAlignment="1">
      <alignment horizontal="left"/>
    </xf>
    <xf numFmtId="10" fontId="5" fillId="0" borderId="0" xfId="1" applyNumberFormat="1" applyFont="1" applyBorder="1" applyAlignment="1">
      <alignment horizontal="center"/>
    </xf>
    <xf numFmtId="43" fontId="9" fillId="0" borderId="0" xfId="1" applyFont="1" applyBorder="1" applyAlignment="1">
      <alignment horizontal="center"/>
    </xf>
    <xf numFmtId="0" fontId="0" fillId="0" borderId="5" xfId="0" applyBorder="1"/>
    <xf numFmtId="0" fontId="0" fillId="0" borderId="2" xfId="0" applyBorder="1"/>
    <xf numFmtId="0" fontId="0" fillId="0" borderId="6" xfId="0" applyBorder="1"/>
    <xf numFmtId="0" fontId="14" fillId="0" borderId="3" xfId="0" applyFont="1" applyBorder="1" applyAlignment="1">
      <alignment horizontal="center"/>
    </xf>
    <xf numFmtId="0" fontId="13" fillId="0" borderId="7" xfId="0" applyFont="1" applyBorder="1" applyAlignment="1">
      <alignment horizontal="center"/>
    </xf>
    <xf numFmtId="0" fontId="14" fillId="0" borderId="7" xfId="0" applyFont="1" applyBorder="1" applyAlignment="1">
      <alignment horizontal="center"/>
    </xf>
    <xf numFmtId="0" fontId="12" fillId="0" borderId="3" xfId="0" applyFont="1" applyBorder="1" applyAlignment="1">
      <alignment horizontal="center"/>
    </xf>
    <xf numFmtId="0" fontId="0" fillId="0" borderId="8" xfId="0" applyBorder="1" applyProtection="1">
      <protection locked="0"/>
    </xf>
    <xf numFmtId="0" fontId="0" fillId="0" borderId="1" xfId="0" applyBorder="1" applyProtection="1">
      <protection locked="0"/>
    </xf>
    <xf numFmtId="0" fontId="0" fillId="0" borderId="11" xfId="0" applyBorder="1" applyProtection="1">
      <protection locked="0"/>
    </xf>
    <xf numFmtId="0" fontId="0" fillId="0" borderId="13" xfId="0" applyBorder="1" applyProtection="1">
      <protection locked="0"/>
    </xf>
    <xf numFmtId="0" fontId="0" fillId="0" borderId="0" xfId="0" applyProtection="1">
      <protection locked="0"/>
    </xf>
    <xf numFmtId="0" fontId="15" fillId="0" borderId="0" xfId="0" applyFont="1"/>
    <xf numFmtId="0" fontId="0" fillId="0" borderId="0" xfId="0" applyProtection="1">
      <protection hidden="1"/>
    </xf>
    <xf numFmtId="164" fontId="0" fillId="0" borderId="0" xfId="0" applyNumberFormat="1" applyProtection="1">
      <protection locked="0"/>
    </xf>
    <xf numFmtId="1" fontId="0" fillId="0" borderId="0" xfId="0" applyNumberFormat="1" applyAlignment="1" applyProtection="1">
      <alignment horizontal="right"/>
      <protection hidden="1"/>
    </xf>
    <xf numFmtId="3" fontId="0" fillId="0" borderId="0" xfId="0" applyNumberFormat="1" applyProtection="1">
      <protection locked="0"/>
    </xf>
    <xf numFmtId="0" fontId="16" fillId="0" borderId="0" xfId="0" applyFont="1"/>
    <xf numFmtId="0" fontId="17" fillId="0" borderId="3" xfId="0" applyFont="1" applyBorder="1" applyAlignment="1">
      <alignment horizontal="center"/>
    </xf>
    <xf numFmtId="40" fontId="8" fillId="0" borderId="13" xfId="0" applyNumberFormat="1" applyFont="1" applyBorder="1" applyAlignment="1" applyProtection="1">
      <alignment horizontal="center"/>
      <protection locked="0"/>
    </xf>
    <xf numFmtId="0" fontId="13" fillId="0" borderId="13" xfId="0" applyFont="1" applyBorder="1" applyAlignment="1">
      <alignment horizontal="center"/>
    </xf>
    <xf numFmtId="0" fontId="0" fillId="0" borderId="15" xfId="0" applyBorder="1"/>
    <xf numFmtId="0" fontId="11" fillId="0" borderId="0" xfId="0" applyFont="1" applyAlignment="1">
      <alignment horizontal="center"/>
    </xf>
    <xf numFmtId="0" fontId="5" fillId="0" borderId="17" xfId="0" applyFont="1" applyBorder="1" applyAlignment="1">
      <alignment horizontal="center"/>
    </xf>
    <xf numFmtId="0" fontId="13" fillId="0" borderId="0" xfId="0" applyFont="1" applyAlignment="1">
      <alignment horizontal="center"/>
    </xf>
    <xf numFmtId="0" fontId="5" fillId="0" borderId="18" xfId="0" applyFont="1" applyBorder="1" applyAlignment="1">
      <alignment horizontal="center"/>
    </xf>
    <xf numFmtId="0" fontId="4" fillId="0" borderId="6" xfId="0" applyFont="1" applyBorder="1" applyAlignment="1">
      <alignment horizontal="left"/>
    </xf>
    <xf numFmtId="0" fontId="12" fillId="0" borderId="19" xfId="0" applyFont="1" applyBorder="1" applyAlignment="1">
      <alignment horizontal="center"/>
    </xf>
    <xf numFmtId="0" fontId="2" fillId="0" borderId="7" xfId="0" applyFont="1" applyBorder="1" applyAlignment="1">
      <alignment horizontal="center"/>
    </xf>
    <xf numFmtId="0" fontId="12" fillId="0" borderId="4" xfId="0" applyFont="1" applyBorder="1" applyAlignment="1">
      <alignment horizontal="center"/>
    </xf>
    <xf numFmtId="0" fontId="11" fillId="0" borderId="2" xfId="0" applyFont="1" applyBorder="1" applyAlignment="1">
      <alignment horizontal="center"/>
    </xf>
    <xf numFmtId="0" fontId="13" fillId="0" borderId="12" xfId="0" applyFont="1" applyBorder="1" applyAlignment="1">
      <alignment horizontal="center"/>
    </xf>
    <xf numFmtId="0" fontId="0" fillId="0" borderId="3" xfId="0" applyBorder="1"/>
    <xf numFmtId="0" fontId="4" fillId="0" borderId="2" xfId="0" applyFont="1" applyBorder="1" applyAlignment="1">
      <alignment horizontal="left"/>
    </xf>
    <xf numFmtId="0" fontId="2" fillId="0" borderId="12" xfId="0" applyFont="1" applyBorder="1" applyAlignment="1">
      <alignment horizontal="center"/>
    </xf>
    <xf numFmtId="0" fontId="12" fillId="0" borderId="20" xfId="0" applyFont="1" applyBorder="1" applyAlignment="1">
      <alignment horizontal="center"/>
    </xf>
    <xf numFmtId="0" fontId="2" fillId="0" borderId="3"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4" fillId="0" borderId="0" xfId="0" applyFont="1" applyAlignment="1">
      <alignment horizontal="left"/>
    </xf>
    <xf numFmtId="1" fontId="2" fillId="0" borderId="14" xfId="0" applyNumberFormat="1" applyFont="1" applyBorder="1" applyAlignment="1" applyProtection="1">
      <alignment horizontal="right"/>
      <protection hidden="1"/>
    </xf>
    <xf numFmtId="0" fontId="0" fillId="0" borderId="0" xfId="0" applyAlignment="1">
      <alignment horizontal="center"/>
    </xf>
    <xf numFmtId="0" fontId="0" fillId="0" borderId="22" xfId="0" applyBorder="1"/>
    <xf numFmtId="0" fontId="0" fillId="0" borderId="23" xfId="0" applyBorder="1"/>
    <xf numFmtId="0" fontId="11" fillId="0" borderId="5" xfId="0" applyFont="1" applyBorder="1" applyAlignment="1">
      <alignment horizontal="center"/>
    </xf>
    <xf numFmtId="0" fontId="13" fillId="0" borderId="18" xfId="0" applyFont="1" applyBorder="1" applyAlignment="1">
      <alignment horizontal="center"/>
    </xf>
    <xf numFmtId="0" fontId="13" fillId="0" borderId="17" xfId="0" applyFont="1" applyBorder="1" applyAlignment="1">
      <alignment horizontal="center"/>
    </xf>
    <xf numFmtId="0" fontId="14" fillId="0" borderId="12" xfId="0" applyFont="1" applyBorder="1" applyAlignment="1">
      <alignment horizontal="center"/>
    </xf>
    <xf numFmtId="0" fontId="0" fillId="0" borderId="20" xfId="0" applyBorder="1"/>
    <xf numFmtId="0" fontId="14" fillId="0" borderId="19" xfId="0" applyFont="1" applyBorder="1" applyAlignment="1">
      <alignment horizontal="center"/>
    </xf>
    <xf numFmtId="0" fontId="14" fillId="0" borderId="4" xfId="0" applyFont="1" applyBorder="1" applyAlignment="1">
      <alignment horizontal="center"/>
    </xf>
    <xf numFmtId="0" fontId="3" fillId="0" borderId="0" xfId="0" applyFont="1" applyAlignment="1">
      <alignment horizontal="left"/>
    </xf>
    <xf numFmtId="0" fontId="20" fillId="0" borderId="0" xfId="0" applyFont="1" applyAlignment="1">
      <alignment horizontal="center"/>
    </xf>
    <xf numFmtId="0" fontId="10" fillId="0" borderId="19" xfId="0"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4" fillId="0" borderId="21" xfId="0" applyFont="1" applyBorder="1" applyAlignment="1" applyProtection="1">
      <alignment horizontal="center"/>
      <protection hidden="1"/>
    </xf>
    <xf numFmtId="0" fontId="14" fillId="0" borderId="13" xfId="0" applyFont="1" applyBorder="1" applyAlignment="1" applyProtection="1">
      <alignment horizontal="center"/>
      <protection hidden="1"/>
    </xf>
    <xf numFmtId="0" fontId="14" fillId="0" borderId="14" xfId="0" applyFont="1" applyBorder="1" applyAlignment="1" applyProtection="1">
      <alignment horizontal="center"/>
      <protection hidden="1"/>
    </xf>
    <xf numFmtId="0" fontId="14" fillId="0" borderId="25"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0" fillId="0" borderId="26" xfId="0" applyBorder="1" applyProtection="1">
      <protection hidden="1"/>
    </xf>
    <xf numFmtId="0" fontId="13" fillId="0" borderId="0" xfId="0" applyFont="1"/>
    <xf numFmtId="1" fontId="13" fillId="0" borderId="27" xfId="0" applyNumberFormat="1" applyFont="1" applyBorder="1" applyProtection="1">
      <protection hidden="1"/>
    </xf>
    <xf numFmtId="1" fontId="6" fillId="0" borderId="28" xfId="0" applyNumberFormat="1" applyFont="1" applyBorder="1" applyProtection="1">
      <protection hidden="1"/>
    </xf>
    <xf numFmtId="0" fontId="0" fillId="0" borderId="29" xfId="0" applyBorder="1" applyProtection="1">
      <protection hidden="1"/>
    </xf>
    <xf numFmtId="1" fontId="13" fillId="0" borderId="1" xfId="0" applyNumberFormat="1" applyFont="1" applyBorder="1" applyProtection="1">
      <protection hidden="1"/>
    </xf>
    <xf numFmtId="1" fontId="6" fillId="0" borderId="30" xfId="0" applyNumberFormat="1" applyFont="1" applyBorder="1" applyProtection="1">
      <protection hidden="1"/>
    </xf>
    <xf numFmtId="1" fontId="13" fillId="0" borderId="8" xfId="0" applyNumberFormat="1" applyFont="1" applyBorder="1" applyProtection="1">
      <protection hidden="1"/>
    </xf>
    <xf numFmtId="0" fontId="0" fillId="0" borderId="25" xfId="0" applyBorder="1" applyAlignment="1" applyProtection="1">
      <alignment horizontal="right"/>
      <protection hidden="1"/>
    </xf>
    <xf numFmtId="1" fontId="13" fillId="0" borderId="13" xfId="0" applyNumberFormat="1" applyFont="1" applyBorder="1" applyProtection="1">
      <protection hidden="1"/>
    </xf>
    <xf numFmtId="167" fontId="5" fillId="0" borderId="0" xfId="1" applyNumberFormat="1" applyFont="1" applyBorder="1" applyAlignment="1" applyProtection="1">
      <alignment horizontal="center"/>
      <protection hidden="1"/>
    </xf>
    <xf numFmtId="0" fontId="0" fillId="0" borderId="7" xfId="0" applyBorder="1" applyProtection="1">
      <protection hidden="1"/>
    </xf>
    <xf numFmtId="43" fontId="14" fillId="0" borderId="6" xfId="1" applyFont="1" applyBorder="1" applyAlignment="1" applyProtection="1">
      <alignment horizontal="center"/>
      <protection hidden="1"/>
    </xf>
    <xf numFmtId="0" fontId="0" fillId="0" borderId="6" xfId="0" applyBorder="1" applyProtection="1">
      <protection hidden="1"/>
    </xf>
    <xf numFmtId="0" fontId="0" fillId="0" borderId="20" xfId="0" applyBorder="1" applyProtection="1">
      <protection hidden="1"/>
    </xf>
    <xf numFmtId="0" fontId="0" fillId="0" borderId="31" xfId="0" applyBorder="1" applyAlignment="1" applyProtection="1">
      <alignment horizontal="center"/>
      <protection hidden="1"/>
    </xf>
    <xf numFmtId="0" fontId="0" fillId="0" borderId="8" xfId="0" applyBorder="1" applyProtection="1">
      <protection locked="0" hidden="1"/>
    </xf>
    <xf numFmtId="0" fontId="0" fillId="0" borderId="9" xfId="0" applyBorder="1" applyProtection="1">
      <protection locked="0" hidden="1"/>
    </xf>
    <xf numFmtId="0" fontId="0" fillId="0" borderId="32" xfId="0" applyBorder="1" applyAlignment="1" applyProtection="1">
      <alignment horizontal="center"/>
      <protection hidden="1"/>
    </xf>
    <xf numFmtId="0" fontId="0" fillId="0" borderId="13" xfId="0" applyBorder="1" applyProtection="1">
      <protection hidden="1"/>
    </xf>
    <xf numFmtId="0" fontId="22" fillId="0" borderId="0" xfId="0" applyFont="1" applyAlignment="1">
      <alignment wrapText="1"/>
    </xf>
    <xf numFmtId="0" fontId="23" fillId="0" borderId="0" xfId="0" applyFont="1" applyAlignment="1">
      <alignment horizontal="left" wrapText="1" indent="3"/>
    </xf>
    <xf numFmtId="0" fontId="22" fillId="0" borderId="0" xfId="0" applyFont="1" applyAlignment="1">
      <alignment horizontal="left" wrapText="1" indent="3"/>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10" fillId="0" borderId="25" xfId="0" applyFont="1" applyBorder="1"/>
    <xf numFmtId="10" fontId="9" fillId="0" borderId="18" xfId="1" applyNumberFormat="1" applyFont="1" applyBorder="1" applyAlignment="1">
      <alignment horizontal="center"/>
    </xf>
    <xf numFmtId="43" fontId="9" fillId="0" borderId="12" xfId="1" applyFont="1" applyFill="1" applyBorder="1" applyAlignment="1">
      <alignment horizontal="center"/>
    </xf>
    <xf numFmtId="43" fontId="9" fillId="0" borderId="13" xfId="1" applyFont="1" applyBorder="1" applyAlignment="1" applyProtection="1">
      <alignment horizontal="center"/>
      <protection hidden="1"/>
    </xf>
    <xf numFmtId="43" fontId="27" fillId="0" borderId="13" xfId="1" applyFont="1" applyBorder="1" applyAlignment="1" applyProtection="1">
      <alignment horizontal="center"/>
      <protection hidden="1"/>
    </xf>
    <xf numFmtId="0" fontId="28" fillId="0" borderId="0" xfId="0" applyFont="1"/>
    <xf numFmtId="0" fontId="28" fillId="0" borderId="1" xfId="0" applyFont="1" applyBorder="1" applyAlignment="1">
      <alignment horizontal="center" vertical="center"/>
    </xf>
    <xf numFmtId="0" fontId="28" fillId="0" borderId="1" xfId="0" applyFont="1" applyBorder="1" applyAlignment="1">
      <alignment horizontal="left" vertical="center"/>
    </xf>
    <xf numFmtId="2" fontId="28" fillId="0" borderId="0" xfId="0" applyNumberFormat="1" applyFont="1"/>
    <xf numFmtId="0" fontId="30" fillId="2" borderId="1" xfId="0" applyFont="1" applyFill="1" applyBorder="1" applyAlignment="1">
      <alignment horizontal="center" wrapText="1"/>
    </xf>
    <xf numFmtId="0" fontId="31" fillId="2" borderId="1" xfId="0" applyFont="1" applyFill="1" applyBorder="1" applyAlignment="1">
      <alignment horizontal="center" wrapText="1"/>
    </xf>
    <xf numFmtId="2" fontId="30" fillId="2" borderId="1" xfId="0" applyNumberFormat="1" applyFont="1" applyFill="1" applyBorder="1" applyAlignment="1">
      <alignment horizontal="center" wrapText="1"/>
    </xf>
    <xf numFmtId="49" fontId="30" fillId="2" borderId="1" xfId="0" applyNumberFormat="1" applyFont="1" applyFill="1" applyBorder="1" applyAlignment="1">
      <alignment horizontal="center" wrapText="1"/>
    </xf>
    <xf numFmtId="165" fontId="30" fillId="2" borderId="1" xfId="0" applyNumberFormat="1" applyFont="1" applyFill="1" applyBorder="1" applyAlignment="1">
      <alignment horizontal="center" vertical="top" wrapText="1"/>
    </xf>
    <xf numFmtId="165" fontId="28" fillId="0" borderId="0" xfId="0" applyNumberFormat="1" applyFont="1"/>
    <xf numFmtId="166" fontId="30" fillId="2" borderId="1" xfId="0" applyNumberFormat="1" applyFont="1" applyFill="1" applyBorder="1" applyAlignment="1">
      <alignment horizontal="center" vertical="top" wrapText="1"/>
    </xf>
    <xf numFmtId="166" fontId="28" fillId="0" borderId="0" xfId="0" applyNumberFormat="1" applyFont="1"/>
    <xf numFmtId="0" fontId="32" fillId="0" borderId="0" xfId="0" applyFont="1" applyAlignment="1">
      <alignment horizontal="center" wrapText="1"/>
    </xf>
    <xf numFmtId="0" fontId="29" fillId="0" borderId="0" xfId="0" applyFont="1" applyAlignment="1">
      <alignment horizontal="center"/>
    </xf>
    <xf numFmtId="0" fontId="33" fillId="0" borderId="0" xfId="0" applyFont="1" applyAlignment="1">
      <alignment wrapText="1"/>
    </xf>
    <xf numFmtId="1" fontId="0" fillId="0" borderId="8" xfId="0" applyNumberFormat="1" applyBorder="1" applyAlignment="1" applyProtection="1">
      <alignment horizontal="center"/>
      <protection hidden="1"/>
    </xf>
    <xf numFmtId="3"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hidden="1"/>
    </xf>
    <xf numFmtId="4" fontId="0" fillId="0" borderId="9" xfId="0" applyNumberFormat="1" applyBorder="1" applyAlignment="1" applyProtection="1">
      <alignment horizontal="center"/>
      <protection hidden="1"/>
    </xf>
    <xf numFmtId="4" fontId="0" fillId="0" borderId="10" xfId="0" applyNumberFormat="1" applyBorder="1" applyAlignment="1" applyProtection="1">
      <alignment horizontal="center"/>
      <protection hidden="1"/>
    </xf>
    <xf numFmtId="1" fontId="2" fillId="0" borderId="6" xfId="0" applyNumberFormat="1" applyFont="1" applyBorder="1" applyAlignment="1" applyProtection="1">
      <alignment horizontal="center"/>
      <protection hidden="1"/>
    </xf>
    <xf numFmtId="4" fontId="2" fillId="0" borderId="5" xfId="0" applyNumberFormat="1" applyFont="1" applyBorder="1" applyAlignment="1" applyProtection="1">
      <alignment horizontal="center"/>
      <protection hidden="1"/>
    </xf>
    <xf numFmtId="4" fontId="14" fillId="0" borderId="16" xfId="0" applyNumberFormat="1" applyFont="1" applyBorder="1" applyAlignment="1" applyProtection="1">
      <alignment horizontal="center"/>
      <protection hidden="1"/>
    </xf>
    <xf numFmtId="40" fontId="2" fillId="0" borderId="13" xfId="0" applyNumberFormat="1" applyFont="1" applyBorder="1" applyAlignment="1" applyProtection="1">
      <alignment horizontal="center"/>
      <protection hidden="1"/>
    </xf>
    <xf numFmtId="40" fontId="2" fillId="0" borderId="21" xfId="0" applyNumberFormat="1" applyFont="1" applyBorder="1" applyAlignment="1" applyProtection="1">
      <alignment horizontal="center"/>
      <protection hidden="1"/>
    </xf>
    <xf numFmtId="1" fontId="0" fillId="0" borderId="10" xfId="0" applyNumberFormat="1" applyBorder="1" applyAlignment="1" applyProtection="1">
      <alignment horizontal="center"/>
      <protection locked="0" hidden="1"/>
    </xf>
    <xf numFmtId="1" fontId="0" fillId="0" borderId="37" xfId="0" applyNumberFormat="1" applyBorder="1" applyAlignment="1" applyProtection="1">
      <alignment horizontal="center"/>
      <protection locked="0" hidden="1"/>
    </xf>
    <xf numFmtId="0" fontId="0" fillId="0" borderId="8" xfId="0" applyBorder="1" applyProtection="1">
      <protection hidden="1"/>
    </xf>
    <xf numFmtId="0" fontId="28" fillId="4" borderId="1" xfId="0" applyFont="1" applyFill="1" applyBorder="1" applyAlignment="1" applyProtection="1">
      <alignment horizontal="center" vertical="center"/>
      <protection locked="0"/>
    </xf>
    <xf numFmtId="164" fontId="0" fillId="0" borderId="8" xfId="0" applyNumberFormat="1" applyBorder="1" applyAlignment="1">
      <alignment horizontal="center"/>
    </xf>
    <xf numFmtId="3" fontId="0" fillId="4" borderId="8" xfId="0" applyNumberFormat="1" applyFill="1" applyBorder="1" applyAlignment="1" applyProtection="1">
      <alignment horizontal="center"/>
      <protection locked="0"/>
    </xf>
    <xf numFmtId="1" fontId="6" fillId="0" borderId="38" xfId="0" applyNumberFormat="1" applyFont="1" applyBorder="1" applyProtection="1">
      <protection hidden="1"/>
    </xf>
    <xf numFmtId="1" fontId="36" fillId="0" borderId="13" xfId="0" applyNumberFormat="1" applyFont="1" applyBorder="1" applyProtection="1">
      <protection hidden="1"/>
    </xf>
    <xf numFmtId="2" fontId="30" fillId="0" borderId="0" xfId="0" applyNumberFormat="1" applyFont="1"/>
    <xf numFmtId="0" fontId="30" fillId="0" borderId="0" xfId="0" applyFont="1"/>
    <xf numFmtId="0" fontId="0" fillId="0" borderId="0" xfId="0" applyAlignment="1" applyProtection="1">
      <alignment horizontal="left"/>
      <protection locked="0"/>
    </xf>
    <xf numFmtId="0" fontId="17" fillId="0" borderId="0" xfId="0" applyFont="1" applyAlignment="1">
      <alignment horizontal="center"/>
    </xf>
    <xf numFmtId="40" fontId="8" fillId="0" borderId="0" xfId="0" applyNumberFormat="1" applyFont="1" applyAlignment="1" applyProtection="1">
      <alignment horizontal="center"/>
      <protection locked="0"/>
    </xf>
    <xf numFmtId="0" fontId="10" fillId="0" borderId="0" xfId="0" applyFont="1"/>
    <xf numFmtId="43" fontId="9" fillId="0" borderId="0" xfId="1" applyFont="1" applyBorder="1" applyAlignment="1" applyProtection="1">
      <alignment horizontal="center"/>
      <protection hidden="1"/>
    </xf>
    <xf numFmtId="43" fontId="27" fillId="0" borderId="0" xfId="1" applyFont="1" applyBorder="1" applyAlignment="1" applyProtection="1">
      <alignment horizontal="center"/>
      <protection hidden="1"/>
    </xf>
    <xf numFmtId="49" fontId="19" fillId="0" borderId="0" xfId="0" applyNumberFormat="1" applyFont="1" applyAlignment="1" applyProtection="1">
      <alignment horizontal="right"/>
      <protection locked="0"/>
    </xf>
    <xf numFmtId="2" fontId="0" fillId="0" borderId="1" xfId="0" applyNumberFormat="1" applyBorder="1" applyAlignment="1">
      <alignment horizontal="center" vertical="center"/>
    </xf>
    <xf numFmtId="49" fontId="29" fillId="0" borderId="11" xfId="0" applyNumberFormat="1" applyFont="1" applyBorder="1" applyAlignment="1">
      <alignment horizontal="right"/>
    </xf>
    <xf numFmtId="49" fontId="29" fillId="0" borderId="24" xfId="0" applyNumberFormat="1" applyFont="1" applyBorder="1" applyAlignment="1">
      <alignment horizontal="right"/>
    </xf>
    <xf numFmtId="49" fontId="19" fillId="0" borderId="24" xfId="1" applyNumberFormat="1" applyFont="1" applyFill="1" applyBorder="1" applyAlignment="1" applyProtection="1">
      <alignment horizontal="right"/>
    </xf>
    <xf numFmtId="49" fontId="19" fillId="0" borderId="8" xfId="0" applyNumberFormat="1" applyFont="1" applyBorder="1" applyAlignment="1">
      <alignment horizontal="right"/>
    </xf>
    <xf numFmtId="0" fontId="29" fillId="0" borderId="0" xfId="0" applyFont="1" applyAlignment="1">
      <alignment horizontal="right"/>
    </xf>
    <xf numFmtId="0" fontId="37" fillId="0" borderId="0" xfId="0" applyFont="1" applyAlignment="1">
      <alignment horizontal="center"/>
    </xf>
    <xf numFmtId="3" fontId="38" fillId="0" borderId="8" xfId="0" applyNumberFormat="1" applyFont="1" applyBorder="1" applyAlignment="1" applyProtection="1">
      <alignment horizontal="center"/>
      <protection hidden="1"/>
    </xf>
    <xf numFmtId="1" fontId="39" fillId="0" borderId="13" xfId="0" applyNumberFormat="1" applyFont="1" applyBorder="1" applyAlignment="1" applyProtection="1">
      <alignment horizontal="right"/>
      <protection hidden="1"/>
    </xf>
    <xf numFmtId="165" fontId="39" fillId="5" borderId="13" xfId="0" applyNumberFormat="1" applyFont="1" applyFill="1" applyBorder="1" applyAlignment="1" applyProtection="1">
      <alignment horizontal="center"/>
      <protection hidden="1"/>
    </xf>
    <xf numFmtId="0" fontId="39" fillId="0" borderId="4" xfId="0" applyFont="1" applyBorder="1" applyAlignment="1">
      <alignment horizontal="center"/>
    </xf>
    <xf numFmtId="0" fontId="28" fillId="0" borderId="0" xfId="0" applyFont="1" applyAlignment="1">
      <alignment wrapText="1"/>
    </xf>
    <xf numFmtId="165" fontId="28"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28" fillId="0" borderId="1" xfId="0" applyFont="1" applyBorder="1" applyAlignment="1">
      <alignment horizontal="center" vertical="center" wrapText="1"/>
    </xf>
    <xf numFmtId="0" fontId="28" fillId="0" borderId="0" xfId="0" applyFont="1" applyAlignment="1">
      <alignment vertical="center"/>
    </xf>
    <xf numFmtId="0" fontId="0" fillId="0" borderId="1" xfId="0" applyBorder="1" applyAlignment="1">
      <alignment horizontal="center" vertical="center"/>
    </xf>
    <xf numFmtId="2" fontId="0" fillId="0" borderId="1" xfId="0" applyNumberFormat="1" applyFont="1" applyBorder="1" applyAlignment="1">
      <alignment horizontal="center" vertical="center"/>
    </xf>
    <xf numFmtId="0" fontId="0" fillId="0" borderId="1" xfId="0" applyNumberFormat="1" applyBorder="1" applyAlignment="1">
      <alignment horizontal="center" vertical="center"/>
    </xf>
    <xf numFmtId="3" fontId="2" fillId="0" borderId="25" xfId="0" applyNumberFormat="1" applyFont="1" applyBorder="1" applyAlignment="1" applyProtection="1">
      <alignment horizontal="right"/>
      <protection hidden="1"/>
    </xf>
    <xf numFmtId="3" fontId="2" fillId="0" borderId="14" xfId="0" applyNumberFormat="1" applyFont="1" applyBorder="1" applyAlignment="1" applyProtection="1">
      <alignment horizontal="right"/>
      <protection hidden="1"/>
    </xf>
    <xf numFmtId="0" fontId="0" fillId="0" borderId="35" xfId="0" applyBorder="1" applyAlignment="1" applyProtection="1">
      <alignment horizontal="left"/>
      <protection locked="0"/>
    </xf>
    <xf numFmtId="0" fontId="0" fillId="0" borderId="0" xfId="0" applyAlignment="1" applyProtection="1">
      <alignment horizontal="left"/>
      <protection locked="0"/>
    </xf>
    <xf numFmtId="0" fontId="0" fillId="0" borderId="34" xfId="0" applyBorder="1" applyAlignment="1" applyProtection="1">
      <alignment horizontal="left"/>
      <protection locked="0"/>
    </xf>
    <xf numFmtId="0" fontId="0" fillId="0" borderId="9" xfId="0" applyBorder="1" applyAlignment="1" applyProtection="1">
      <alignment horizontal="left"/>
      <protection locked="0"/>
    </xf>
    <xf numFmtId="0" fontId="0" fillId="0" borderId="36" xfId="0" applyBorder="1" applyAlignment="1" applyProtection="1">
      <alignment horizontal="left"/>
      <protection locked="0"/>
    </xf>
    <xf numFmtId="0" fontId="0" fillId="0" borderId="22" xfId="0" applyBorder="1" applyAlignment="1" applyProtection="1">
      <alignment horizontal="left"/>
      <protection locked="0"/>
    </xf>
    <xf numFmtId="0" fontId="3" fillId="0" borderId="0" xfId="0" applyFont="1" applyAlignment="1">
      <alignment horizontal="center"/>
    </xf>
    <xf numFmtId="0" fontId="18" fillId="0" borderId="0" xfId="0" applyFont="1" applyAlignment="1">
      <alignment horizontal="left"/>
    </xf>
    <xf numFmtId="3" fontId="2" fillId="0" borderId="2" xfId="0" applyNumberFormat="1" applyFont="1" applyBorder="1" applyAlignment="1" applyProtection="1">
      <alignment horizontal="center" vertical="center"/>
      <protection hidden="1"/>
    </xf>
    <xf numFmtId="3" fontId="2" fillId="0" borderId="3" xfId="0" applyNumberFormat="1" applyFont="1" applyBorder="1" applyAlignment="1" applyProtection="1">
      <alignment horizontal="center" vertical="center"/>
      <protection hidden="1"/>
    </xf>
    <xf numFmtId="0" fontId="40" fillId="0" borderId="0" xfId="0" applyFont="1" applyAlignment="1">
      <alignment horizontal="left"/>
    </xf>
    <xf numFmtId="0" fontId="15" fillId="0" borderId="25" xfId="0" applyFont="1" applyBorder="1" applyAlignment="1">
      <alignment horizontal="center"/>
    </xf>
    <xf numFmtId="0" fontId="15" fillId="0" borderId="14" xfId="0" applyFont="1" applyBorder="1" applyAlignment="1">
      <alignment horizontal="center"/>
    </xf>
    <xf numFmtId="0" fontId="15" fillId="0" borderId="21" xfId="0" applyFont="1" applyBorder="1" applyAlignment="1">
      <alignment horizontal="center"/>
    </xf>
    <xf numFmtId="0" fontId="0" fillId="0" borderId="23" xfId="0" applyBorder="1" applyAlignment="1" applyProtection="1">
      <alignment horizontal="left"/>
      <protection locked="0"/>
    </xf>
    <xf numFmtId="0" fontId="0" fillId="0" borderId="33" xfId="0" applyBorder="1" applyAlignment="1" applyProtection="1">
      <alignment horizontal="left"/>
      <protection locked="0"/>
    </xf>
    <xf numFmtId="0" fontId="29" fillId="3" borderId="2"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20" fillId="0" borderId="0" xfId="0" applyFont="1" applyAlignment="1">
      <alignment horizontal="center"/>
    </xf>
    <xf numFmtId="43" fontId="4" fillId="0" borderId="7" xfId="1" applyFont="1" applyBorder="1" applyAlignment="1" applyProtection="1">
      <alignment horizontal="left"/>
      <protection hidden="1"/>
    </xf>
    <xf numFmtId="0" fontId="21" fillId="0" borderId="7" xfId="0" applyFont="1" applyBorder="1" applyProtection="1">
      <protection hidden="1"/>
    </xf>
    <xf numFmtId="0" fontId="0" fillId="0" borderId="7" xfId="0" applyBorder="1" applyProtection="1">
      <protection hidden="1"/>
    </xf>
    <xf numFmtId="0" fontId="14" fillId="0" borderId="2"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14" xfId="0" applyFont="1" applyBorder="1" applyAlignment="1" applyProtection="1">
      <alignment horizontal="center"/>
      <protection hidden="1"/>
    </xf>
    <xf numFmtId="0" fontId="2" fillId="0" borderId="7" xfId="0" applyFont="1" applyBorder="1" applyAlignment="1" applyProtection="1">
      <alignment horizontal="center"/>
      <protection hidden="1"/>
    </xf>
    <xf numFmtId="2" fontId="30" fillId="0" borderId="35" xfId="0" applyNumberFormat="1" applyFont="1" applyBorder="1" applyAlignment="1">
      <alignment horizontal="center" vertical="center" wrapText="1"/>
    </xf>
    <xf numFmtId="2" fontId="35" fillId="0" borderId="0" xfId="0" applyNumberFormat="1" applyFont="1" applyAlignment="1">
      <alignment horizontal="center" vertical="center" wrapText="1"/>
    </xf>
  </cellXfs>
  <cellStyles count="2">
    <cellStyle name="Comma" xfId="1" builtinId="3"/>
    <cellStyle name="Normal" xfId="0" builtinId="0"/>
  </cellStyles>
  <dxfs count="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font>
      <fill>
        <patternFill>
          <bgColor indexed="45"/>
        </patternFill>
      </fill>
    </dxf>
    <dxf>
      <font>
        <condense val="0"/>
        <extend val="0"/>
        <color indexed="10"/>
      </font>
    </dxf>
    <dxf>
      <font>
        <b/>
        <i val="0"/>
        <condense val="0"/>
        <extend val="0"/>
      </font>
      <fill>
        <patternFill>
          <bgColor indexed="45"/>
        </patternFill>
      </fill>
    </dxf>
    <dxf>
      <font>
        <b/>
        <i val="0"/>
        <condense val="0"/>
        <extend val="0"/>
      </font>
      <fill>
        <patternFill>
          <bgColor indexed="45"/>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213360</xdr:colOff>
      <xdr:row>25</xdr:row>
      <xdr:rowOff>7620</xdr:rowOff>
    </xdr:from>
    <xdr:to>
      <xdr:col>0</xdr:col>
      <xdr:colOff>419100</xdr:colOff>
      <xdr:row>25</xdr:row>
      <xdr:rowOff>167640</xdr:rowOff>
    </xdr:to>
    <xdr:sp macro="[0]!Macro10" textlink="">
      <xdr:nvSpPr>
        <xdr:cNvPr id="3934" name="AutoShape 10" descr="arrow pointing right">
          <a:extLst>
            <a:ext uri="{FF2B5EF4-FFF2-40B4-BE49-F238E27FC236}">
              <a16:creationId xmlns:a16="http://schemas.microsoft.com/office/drawing/2014/main" id="{00000000-0008-0000-0100-00005E0F0000}"/>
            </a:ext>
          </a:extLst>
        </xdr:cNvPr>
        <xdr:cNvSpPr>
          <a:spLocks noChangeArrowheads="1"/>
        </xdr:cNvSpPr>
      </xdr:nvSpPr>
      <xdr:spPr bwMode="auto">
        <a:xfrm>
          <a:off x="213360" y="462534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26</xdr:row>
      <xdr:rowOff>7620</xdr:rowOff>
    </xdr:from>
    <xdr:to>
      <xdr:col>0</xdr:col>
      <xdr:colOff>419100</xdr:colOff>
      <xdr:row>26</xdr:row>
      <xdr:rowOff>167640</xdr:rowOff>
    </xdr:to>
    <xdr:sp macro="[0]!Macro11" textlink="">
      <xdr:nvSpPr>
        <xdr:cNvPr id="3935" name="AutoShape 11" descr="arrow pointing right">
          <a:extLst>
            <a:ext uri="{FF2B5EF4-FFF2-40B4-BE49-F238E27FC236}">
              <a16:creationId xmlns:a16="http://schemas.microsoft.com/office/drawing/2014/main" id="{00000000-0008-0000-0100-00005F0F0000}"/>
            </a:ext>
          </a:extLst>
        </xdr:cNvPr>
        <xdr:cNvSpPr>
          <a:spLocks noChangeArrowheads="1"/>
        </xdr:cNvSpPr>
      </xdr:nvSpPr>
      <xdr:spPr bwMode="auto">
        <a:xfrm>
          <a:off x="213360" y="479298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27</xdr:row>
      <xdr:rowOff>7620</xdr:rowOff>
    </xdr:from>
    <xdr:to>
      <xdr:col>0</xdr:col>
      <xdr:colOff>419100</xdr:colOff>
      <xdr:row>27</xdr:row>
      <xdr:rowOff>152400</xdr:rowOff>
    </xdr:to>
    <xdr:sp macro="[0]!Macro12" textlink="">
      <xdr:nvSpPr>
        <xdr:cNvPr id="3936" name="AutoShape 12" descr="arrow pointing right">
          <a:extLst>
            <a:ext uri="{FF2B5EF4-FFF2-40B4-BE49-F238E27FC236}">
              <a16:creationId xmlns:a16="http://schemas.microsoft.com/office/drawing/2014/main" id="{00000000-0008-0000-0100-0000600F0000}"/>
            </a:ext>
          </a:extLst>
        </xdr:cNvPr>
        <xdr:cNvSpPr>
          <a:spLocks noChangeArrowheads="1"/>
        </xdr:cNvSpPr>
      </xdr:nvSpPr>
      <xdr:spPr bwMode="auto">
        <a:xfrm>
          <a:off x="213360" y="496062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281940</xdr:colOff>
      <xdr:row>37</xdr:row>
      <xdr:rowOff>19050</xdr:rowOff>
    </xdr:from>
    <xdr:to>
      <xdr:col>0</xdr:col>
      <xdr:colOff>601980</xdr:colOff>
      <xdr:row>38</xdr:row>
      <xdr:rowOff>76200</xdr:rowOff>
    </xdr:to>
    <xdr:grpSp>
      <xdr:nvGrpSpPr>
        <xdr:cNvPr id="3937" name="Group 13" descr="arrow pointing right">
          <a:extLst>
            <a:ext uri="{FF2B5EF4-FFF2-40B4-BE49-F238E27FC236}">
              <a16:creationId xmlns:a16="http://schemas.microsoft.com/office/drawing/2014/main" id="{00000000-0008-0000-0100-0000610F0000}"/>
            </a:ext>
          </a:extLst>
        </xdr:cNvPr>
        <xdr:cNvGrpSpPr>
          <a:grpSpLocks/>
        </xdr:cNvGrpSpPr>
      </xdr:nvGrpSpPr>
      <xdr:grpSpPr bwMode="auto">
        <a:xfrm>
          <a:off x="281940" y="6353175"/>
          <a:ext cx="320040" cy="228600"/>
          <a:chOff x="25" y="329"/>
          <a:chExt cx="27" cy="34"/>
        </a:xfrm>
      </xdr:grpSpPr>
      <xdr:sp macro="" textlink="">
        <xdr:nvSpPr>
          <xdr:cNvPr id="3948" name="Line 14">
            <a:extLst>
              <a:ext uri="{FF2B5EF4-FFF2-40B4-BE49-F238E27FC236}">
                <a16:creationId xmlns:a16="http://schemas.microsoft.com/office/drawing/2014/main" id="{00000000-0008-0000-0100-00006C0F0000}"/>
              </a:ext>
            </a:extLst>
          </xdr:cNvPr>
          <xdr:cNvSpPr>
            <a:spLocks noChangeShapeType="1"/>
          </xdr:cNvSpPr>
        </xdr:nvSpPr>
        <xdr:spPr bwMode="auto">
          <a:xfrm>
            <a:off x="25" y="363"/>
            <a:ext cx="27" cy="0"/>
          </a:xfrm>
          <a:prstGeom prst="line">
            <a:avLst/>
          </a:prstGeom>
          <a:noFill/>
          <a:ln w="28575">
            <a:solidFill>
              <a:srgbClr val="900000"/>
            </a:solidFill>
            <a:round/>
            <a:headEnd/>
            <a:tailEnd/>
          </a:ln>
        </xdr:spPr>
      </xdr:sp>
      <xdr:sp macro="" textlink="">
        <xdr:nvSpPr>
          <xdr:cNvPr id="3949" name="Line 15">
            <a:extLst>
              <a:ext uri="{FF2B5EF4-FFF2-40B4-BE49-F238E27FC236}">
                <a16:creationId xmlns:a16="http://schemas.microsoft.com/office/drawing/2014/main" id="{00000000-0008-0000-0100-00006D0F0000}"/>
              </a:ext>
            </a:extLst>
          </xdr:cNvPr>
          <xdr:cNvSpPr>
            <a:spLocks noChangeShapeType="1"/>
          </xdr:cNvSpPr>
        </xdr:nvSpPr>
        <xdr:spPr bwMode="auto">
          <a:xfrm>
            <a:off x="26" y="329"/>
            <a:ext cx="0" cy="34"/>
          </a:xfrm>
          <a:prstGeom prst="line">
            <a:avLst/>
          </a:prstGeom>
          <a:noFill/>
          <a:ln w="28575">
            <a:solidFill>
              <a:srgbClr val="900000"/>
            </a:solidFill>
            <a:round/>
            <a:headEnd type="triangle" w="med" len="med"/>
            <a:tailEnd/>
          </a:ln>
        </xdr:spPr>
      </xdr:sp>
    </xdr:grpSp>
    <xdr:clientData/>
  </xdr:twoCellAnchor>
  <xdr:twoCellAnchor editAs="oneCell">
    <xdr:from>
      <xdr:col>6</xdr:col>
      <xdr:colOff>434340</xdr:colOff>
      <xdr:row>0</xdr:row>
      <xdr:rowOff>0</xdr:rowOff>
    </xdr:from>
    <xdr:to>
      <xdr:col>11</xdr:col>
      <xdr:colOff>1165860</xdr:colOff>
      <xdr:row>4</xdr:row>
      <xdr:rowOff>190500</xdr:rowOff>
    </xdr:to>
    <xdr:pic>
      <xdr:nvPicPr>
        <xdr:cNvPr id="3938" name="Picture 44" descr="McCain logo great food. good sense.">
          <a:extLst>
            <a:ext uri="{FF2B5EF4-FFF2-40B4-BE49-F238E27FC236}">
              <a16:creationId xmlns:a16="http://schemas.microsoft.com/office/drawing/2014/main" id="{00000000-0008-0000-0100-0000620F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40140" y="0"/>
          <a:ext cx="4175760" cy="967740"/>
        </a:xfrm>
        <a:prstGeom prst="rect">
          <a:avLst/>
        </a:prstGeom>
        <a:noFill/>
        <a:ln w="9525">
          <a:noFill/>
          <a:miter lim="800000"/>
          <a:headEnd/>
          <a:tailEnd/>
        </a:ln>
      </xdr:spPr>
    </xdr:pic>
    <xdr:clientData/>
  </xdr:twoCellAnchor>
  <xdr:twoCellAnchor>
    <xdr:from>
      <xdr:col>0</xdr:col>
      <xdr:colOff>205740</xdr:colOff>
      <xdr:row>23</xdr:row>
      <xdr:rowOff>160020</xdr:rowOff>
    </xdr:from>
    <xdr:to>
      <xdr:col>0</xdr:col>
      <xdr:colOff>411480</xdr:colOff>
      <xdr:row>24</xdr:row>
      <xdr:rowOff>160020</xdr:rowOff>
    </xdr:to>
    <xdr:sp macro="[0]!Macro9" textlink="">
      <xdr:nvSpPr>
        <xdr:cNvPr id="3939" name="AutoShape 9" descr="arrow pointing right">
          <a:extLst>
            <a:ext uri="{FF2B5EF4-FFF2-40B4-BE49-F238E27FC236}">
              <a16:creationId xmlns:a16="http://schemas.microsoft.com/office/drawing/2014/main" id="{00000000-0008-0000-0100-0000630F0000}"/>
            </a:ext>
          </a:extLst>
        </xdr:cNvPr>
        <xdr:cNvSpPr>
          <a:spLocks noChangeArrowheads="1"/>
        </xdr:cNvSpPr>
      </xdr:nvSpPr>
      <xdr:spPr bwMode="auto">
        <a:xfrm>
          <a:off x="205740" y="4442460"/>
          <a:ext cx="205740" cy="167640"/>
        </a:xfrm>
        <a:prstGeom prst="rightArrow">
          <a:avLst>
            <a:gd name="adj1" fmla="val 50000"/>
            <a:gd name="adj2" fmla="val 32222"/>
          </a:avLst>
        </a:prstGeom>
        <a:solidFill>
          <a:srgbClr val="DD0806"/>
        </a:solidFill>
        <a:ln w="9525">
          <a:solidFill>
            <a:srgbClr val="000000"/>
          </a:solidFill>
          <a:miter lim="800000"/>
          <a:headEnd/>
          <a:tailEnd/>
        </a:ln>
      </xdr:spPr>
    </xdr:sp>
    <xdr:clientData/>
  </xdr:twoCellAnchor>
  <xdr:twoCellAnchor>
    <xdr:from>
      <xdr:col>0</xdr:col>
      <xdr:colOff>205740</xdr:colOff>
      <xdr:row>22</xdr:row>
      <xdr:rowOff>160020</xdr:rowOff>
    </xdr:from>
    <xdr:to>
      <xdr:col>0</xdr:col>
      <xdr:colOff>403860</xdr:colOff>
      <xdr:row>23</xdr:row>
      <xdr:rowOff>144780</xdr:rowOff>
    </xdr:to>
    <xdr:sp macro="[0]!Macro8" textlink="">
      <xdr:nvSpPr>
        <xdr:cNvPr id="3940" name="AutoShape 8" descr="arrow pointing right">
          <a:extLst>
            <a:ext uri="{FF2B5EF4-FFF2-40B4-BE49-F238E27FC236}">
              <a16:creationId xmlns:a16="http://schemas.microsoft.com/office/drawing/2014/main" id="{00000000-0008-0000-0100-0000640F0000}"/>
            </a:ext>
          </a:extLst>
        </xdr:cNvPr>
        <xdr:cNvSpPr>
          <a:spLocks noChangeArrowheads="1"/>
        </xdr:cNvSpPr>
      </xdr:nvSpPr>
      <xdr:spPr bwMode="auto">
        <a:xfrm>
          <a:off x="205740" y="4274820"/>
          <a:ext cx="198120" cy="152400"/>
        </a:xfrm>
        <a:prstGeom prst="rightArrow">
          <a:avLst>
            <a:gd name="adj1" fmla="val 50000"/>
            <a:gd name="adj2" fmla="val 34901"/>
          </a:avLst>
        </a:prstGeom>
        <a:solidFill>
          <a:srgbClr val="DD0806"/>
        </a:solidFill>
        <a:ln w="9525">
          <a:solidFill>
            <a:srgbClr val="000000"/>
          </a:solidFill>
          <a:miter lim="800000"/>
          <a:headEnd/>
          <a:tailEnd/>
        </a:ln>
      </xdr:spPr>
    </xdr:sp>
    <xdr:clientData/>
  </xdr:twoCellAnchor>
  <xdr:twoCellAnchor>
    <xdr:from>
      <xdr:col>0</xdr:col>
      <xdr:colOff>198120</xdr:colOff>
      <xdr:row>21</xdr:row>
      <xdr:rowOff>160020</xdr:rowOff>
    </xdr:from>
    <xdr:to>
      <xdr:col>0</xdr:col>
      <xdr:colOff>403860</xdr:colOff>
      <xdr:row>22</xdr:row>
      <xdr:rowOff>160020</xdr:rowOff>
    </xdr:to>
    <xdr:sp macro="[0]!Macro7" textlink="">
      <xdr:nvSpPr>
        <xdr:cNvPr id="3941" name="AutoShape 7" descr="arrow pointing right">
          <a:extLst>
            <a:ext uri="{FF2B5EF4-FFF2-40B4-BE49-F238E27FC236}">
              <a16:creationId xmlns:a16="http://schemas.microsoft.com/office/drawing/2014/main" id="{00000000-0008-0000-0100-0000650F0000}"/>
            </a:ext>
          </a:extLst>
        </xdr:cNvPr>
        <xdr:cNvSpPr>
          <a:spLocks noChangeArrowheads="1"/>
        </xdr:cNvSpPr>
      </xdr:nvSpPr>
      <xdr:spPr bwMode="auto">
        <a:xfrm>
          <a:off x="198120" y="410718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198120</xdr:colOff>
      <xdr:row>21</xdr:row>
      <xdr:rowOff>0</xdr:rowOff>
    </xdr:from>
    <xdr:to>
      <xdr:col>0</xdr:col>
      <xdr:colOff>403860</xdr:colOff>
      <xdr:row>21</xdr:row>
      <xdr:rowOff>167640</xdr:rowOff>
    </xdr:to>
    <xdr:sp macro="[0]!Macro6" textlink="">
      <xdr:nvSpPr>
        <xdr:cNvPr id="3942" name="AutoShape 6" descr="arrow pointing right">
          <a:extLst>
            <a:ext uri="{FF2B5EF4-FFF2-40B4-BE49-F238E27FC236}">
              <a16:creationId xmlns:a16="http://schemas.microsoft.com/office/drawing/2014/main" id="{00000000-0008-0000-0100-0000660F0000}"/>
            </a:ext>
          </a:extLst>
        </xdr:cNvPr>
        <xdr:cNvSpPr>
          <a:spLocks noChangeArrowheads="1"/>
        </xdr:cNvSpPr>
      </xdr:nvSpPr>
      <xdr:spPr bwMode="auto">
        <a:xfrm>
          <a:off x="198120" y="394716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198120</xdr:colOff>
      <xdr:row>19</xdr:row>
      <xdr:rowOff>160020</xdr:rowOff>
    </xdr:from>
    <xdr:to>
      <xdr:col>0</xdr:col>
      <xdr:colOff>403860</xdr:colOff>
      <xdr:row>20</xdr:row>
      <xdr:rowOff>160020</xdr:rowOff>
    </xdr:to>
    <xdr:sp macro="[0]!Macro5" textlink="">
      <xdr:nvSpPr>
        <xdr:cNvPr id="3943" name="AutoShape 5" descr="arrow pointing right">
          <a:extLst>
            <a:ext uri="{FF2B5EF4-FFF2-40B4-BE49-F238E27FC236}">
              <a16:creationId xmlns:a16="http://schemas.microsoft.com/office/drawing/2014/main" id="{00000000-0008-0000-0100-0000670F0000}"/>
            </a:ext>
          </a:extLst>
        </xdr:cNvPr>
        <xdr:cNvSpPr>
          <a:spLocks noChangeArrowheads="1"/>
        </xdr:cNvSpPr>
      </xdr:nvSpPr>
      <xdr:spPr bwMode="auto">
        <a:xfrm>
          <a:off x="198120" y="377190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190500</xdr:colOff>
      <xdr:row>19</xdr:row>
      <xdr:rowOff>0</xdr:rowOff>
    </xdr:from>
    <xdr:to>
      <xdr:col>0</xdr:col>
      <xdr:colOff>396240</xdr:colOff>
      <xdr:row>19</xdr:row>
      <xdr:rowOff>160020</xdr:rowOff>
    </xdr:to>
    <xdr:sp macro="[0]!Macro4" textlink="">
      <xdr:nvSpPr>
        <xdr:cNvPr id="3944" name="AutoShape 4" descr="arrow pointing right">
          <a:extLst>
            <a:ext uri="{FF2B5EF4-FFF2-40B4-BE49-F238E27FC236}">
              <a16:creationId xmlns:a16="http://schemas.microsoft.com/office/drawing/2014/main" id="{00000000-0008-0000-0100-0000680F0000}"/>
            </a:ext>
          </a:extLst>
        </xdr:cNvPr>
        <xdr:cNvSpPr>
          <a:spLocks noChangeArrowheads="1"/>
        </xdr:cNvSpPr>
      </xdr:nvSpPr>
      <xdr:spPr bwMode="auto">
        <a:xfrm>
          <a:off x="190500" y="3611880"/>
          <a:ext cx="205740" cy="160020"/>
        </a:xfrm>
        <a:prstGeom prst="rightArrow">
          <a:avLst>
            <a:gd name="adj1" fmla="val 50000"/>
            <a:gd name="adj2" fmla="val 32851"/>
          </a:avLst>
        </a:prstGeom>
        <a:solidFill>
          <a:srgbClr val="DD0806"/>
        </a:solidFill>
        <a:ln w="9525">
          <a:solidFill>
            <a:srgbClr val="000000"/>
          </a:solidFill>
          <a:miter lim="800000"/>
          <a:headEnd/>
          <a:tailEnd/>
        </a:ln>
      </xdr:spPr>
    </xdr:sp>
    <xdr:clientData/>
  </xdr:twoCellAnchor>
  <xdr:twoCellAnchor>
    <xdr:from>
      <xdr:col>0</xdr:col>
      <xdr:colOff>190500</xdr:colOff>
      <xdr:row>18</xdr:row>
      <xdr:rowOff>0</xdr:rowOff>
    </xdr:from>
    <xdr:to>
      <xdr:col>0</xdr:col>
      <xdr:colOff>396240</xdr:colOff>
      <xdr:row>18</xdr:row>
      <xdr:rowOff>167640</xdr:rowOff>
    </xdr:to>
    <xdr:sp macro="[0]!Macro3" textlink="">
      <xdr:nvSpPr>
        <xdr:cNvPr id="3945" name="AutoShape 3" descr="arrow pointing right">
          <a:extLst>
            <a:ext uri="{FF2B5EF4-FFF2-40B4-BE49-F238E27FC236}">
              <a16:creationId xmlns:a16="http://schemas.microsoft.com/office/drawing/2014/main" id="{00000000-0008-0000-0100-0000690F0000}"/>
            </a:ext>
          </a:extLst>
        </xdr:cNvPr>
        <xdr:cNvSpPr>
          <a:spLocks noChangeArrowheads="1"/>
        </xdr:cNvSpPr>
      </xdr:nvSpPr>
      <xdr:spPr bwMode="auto">
        <a:xfrm>
          <a:off x="190500" y="344424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175260</xdr:colOff>
      <xdr:row>17</xdr:row>
      <xdr:rowOff>7620</xdr:rowOff>
    </xdr:from>
    <xdr:to>
      <xdr:col>0</xdr:col>
      <xdr:colOff>381000</xdr:colOff>
      <xdr:row>18</xdr:row>
      <xdr:rowOff>0</xdr:rowOff>
    </xdr:to>
    <xdr:sp macro="[0]!Macro2" textlink="">
      <xdr:nvSpPr>
        <xdr:cNvPr id="3946" name="AutoShape 2" descr="arrow pointing right">
          <a:extLst>
            <a:ext uri="{FF2B5EF4-FFF2-40B4-BE49-F238E27FC236}">
              <a16:creationId xmlns:a16="http://schemas.microsoft.com/office/drawing/2014/main" id="{00000000-0008-0000-0100-00006A0F0000}"/>
            </a:ext>
          </a:extLst>
        </xdr:cNvPr>
        <xdr:cNvSpPr>
          <a:spLocks noChangeArrowheads="1"/>
        </xdr:cNvSpPr>
      </xdr:nvSpPr>
      <xdr:spPr bwMode="auto">
        <a:xfrm>
          <a:off x="175260" y="328422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182880</xdr:colOff>
      <xdr:row>16</xdr:row>
      <xdr:rowOff>0</xdr:rowOff>
    </xdr:from>
    <xdr:to>
      <xdr:col>0</xdr:col>
      <xdr:colOff>388620</xdr:colOff>
      <xdr:row>16</xdr:row>
      <xdr:rowOff>160020</xdr:rowOff>
    </xdr:to>
    <xdr:sp macro="[0]!Macro1" textlink="">
      <xdr:nvSpPr>
        <xdr:cNvPr id="18" name="AutoShape 1" descr="arrow pointing right">
          <a:extLst>
            <a:ext uri="{FF2B5EF4-FFF2-40B4-BE49-F238E27FC236}">
              <a16:creationId xmlns:a16="http://schemas.microsoft.com/office/drawing/2014/main" id="{00000000-0008-0000-0100-000012000000}"/>
            </a:ext>
          </a:extLst>
        </xdr:cNvPr>
        <xdr:cNvSpPr>
          <a:spLocks noChangeArrowheads="1"/>
        </xdr:cNvSpPr>
      </xdr:nvSpPr>
      <xdr:spPr bwMode="auto">
        <a:xfrm>
          <a:off x="182880" y="310896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28</xdr:row>
      <xdr:rowOff>7620</xdr:rowOff>
    </xdr:from>
    <xdr:to>
      <xdr:col>0</xdr:col>
      <xdr:colOff>419100</xdr:colOff>
      <xdr:row>28</xdr:row>
      <xdr:rowOff>152400</xdr:rowOff>
    </xdr:to>
    <xdr:sp macro="[0]!Macro13" textlink="">
      <xdr:nvSpPr>
        <xdr:cNvPr id="27" name="AutoShape 12" descr="arrow pointing right">
          <a:extLst>
            <a:ext uri="{FF2B5EF4-FFF2-40B4-BE49-F238E27FC236}">
              <a16:creationId xmlns:a16="http://schemas.microsoft.com/office/drawing/2014/main" id="{00000000-0008-0000-0100-00001B000000}"/>
            </a:ext>
          </a:extLst>
        </xdr:cNvPr>
        <xdr:cNvSpPr>
          <a:spLocks noChangeArrowheads="1"/>
        </xdr:cNvSpPr>
      </xdr:nvSpPr>
      <xdr:spPr bwMode="auto">
        <a:xfrm>
          <a:off x="213360" y="499872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29</xdr:row>
      <xdr:rowOff>9525</xdr:rowOff>
    </xdr:from>
    <xdr:to>
      <xdr:col>0</xdr:col>
      <xdr:colOff>415290</xdr:colOff>
      <xdr:row>29</xdr:row>
      <xdr:rowOff>154305</xdr:rowOff>
    </xdr:to>
    <xdr:sp macro="[0]!Macro14" textlink="">
      <xdr:nvSpPr>
        <xdr:cNvPr id="25" name="AutoShape 12" descr="arrow pointing right">
          <a:extLst>
            <a:ext uri="{FF2B5EF4-FFF2-40B4-BE49-F238E27FC236}">
              <a16:creationId xmlns:a16="http://schemas.microsoft.com/office/drawing/2014/main" id="{00000000-0008-0000-0100-000019000000}"/>
            </a:ext>
          </a:extLst>
        </xdr:cNvPr>
        <xdr:cNvSpPr>
          <a:spLocks noChangeArrowheads="1"/>
        </xdr:cNvSpPr>
      </xdr:nvSpPr>
      <xdr:spPr bwMode="auto">
        <a:xfrm>
          <a:off x="209550" y="516255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30</xdr:row>
      <xdr:rowOff>9525</xdr:rowOff>
    </xdr:from>
    <xdr:to>
      <xdr:col>0</xdr:col>
      <xdr:colOff>415290</xdr:colOff>
      <xdr:row>30</xdr:row>
      <xdr:rowOff>154305</xdr:rowOff>
    </xdr:to>
    <xdr:sp macro="[0]!Macro15" textlink="">
      <xdr:nvSpPr>
        <xdr:cNvPr id="26" name="AutoShape 12" descr="arrow pointing right">
          <a:extLst>
            <a:ext uri="{FF2B5EF4-FFF2-40B4-BE49-F238E27FC236}">
              <a16:creationId xmlns:a16="http://schemas.microsoft.com/office/drawing/2014/main" id="{00000000-0008-0000-0100-00001A000000}"/>
            </a:ext>
          </a:extLst>
        </xdr:cNvPr>
        <xdr:cNvSpPr>
          <a:spLocks noChangeArrowheads="1"/>
        </xdr:cNvSpPr>
      </xdr:nvSpPr>
      <xdr:spPr bwMode="auto">
        <a:xfrm>
          <a:off x="209550" y="5324475"/>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31</xdr:row>
      <xdr:rowOff>9525</xdr:rowOff>
    </xdr:from>
    <xdr:to>
      <xdr:col>0</xdr:col>
      <xdr:colOff>415290</xdr:colOff>
      <xdr:row>31</xdr:row>
      <xdr:rowOff>154305</xdr:rowOff>
    </xdr:to>
    <xdr:sp macro="[0]!Macro16" textlink="">
      <xdr:nvSpPr>
        <xdr:cNvPr id="28" name="AutoShape 12" descr="arrow pointing right">
          <a:extLst>
            <a:ext uri="{FF2B5EF4-FFF2-40B4-BE49-F238E27FC236}">
              <a16:creationId xmlns:a16="http://schemas.microsoft.com/office/drawing/2014/main" id="{00000000-0008-0000-0100-00001C000000}"/>
            </a:ext>
          </a:extLst>
        </xdr:cNvPr>
        <xdr:cNvSpPr>
          <a:spLocks noChangeArrowheads="1"/>
        </xdr:cNvSpPr>
      </xdr:nvSpPr>
      <xdr:spPr bwMode="auto">
        <a:xfrm>
          <a:off x="209550" y="54864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32</xdr:row>
      <xdr:rowOff>19050</xdr:rowOff>
    </xdr:from>
    <xdr:to>
      <xdr:col>0</xdr:col>
      <xdr:colOff>415290</xdr:colOff>
      <xdr:row>33</xdr:row>
      <xdr:rowOff>1905</xdr:rowOff>
    </xdr:to>
    <xdr:sp macro="[0]!Macro17" textlink="">
      <xdr:nvSpPr>
        <xdr:cNvPr id="29" name="AutoShape 12" descr="arrow pointing right">
          <a:extLst>
            <a:ext uri="{FF2B5EF4-FFF2-40B4-BE49-F238E27FC236}">
              <a16:creationId xmlns:a16="http://schemas.microsoft.com/office/drawing/2014/main" id="{00000000-0008-0000-0100-00001D000000}"/>
            </a:ext>
          </a:extLst>
        </xdr:cNvPr>
        <xdr:cNvSpPr>
          <a:spLocks noChangeArrowheads="1"/>
        </xdr:cNvSpPr>
      </xdr:nvSpPr>
      <xdr:spPr bwMode="auto">
        <a:xfrm>
          <a:off x="209550" y="565785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33</xdr:row>
      <xdr:rowOff>19050</xdr:rowOff>
    </xdr:from>
    <xdr:to>
      <xdr:col>0</xdr:col>
      <xdr:colOff>424815</xdr:colOff>
      <xdr:row>34</xdr:row>
      <xdr:rowOff>1905</xdr:rowOff>
    </xdr:to>
    <xdr:sp macro="[0]!Macro18" textlink="">
      <xdr:nvSpPr>
        <xdr:cNvPr id="30" name="AutoShape 12" descr="arrow pointing right">
          <a:extLst>
            <a:ext uri="{FF2B5EF4-FFF2-40B4-BE49-F238E27FC236}">
              <a16:creationId xmlns:a16="http://schemas.microsoft.com/office/drawing/2014/main" id="{00000000-0008-0000-0100-00001E000000}"/>
            </a:ext>
          </a:extLst>
        </xdr:cNvPr>
        <xdr:cNvSpPr>
          <a:spLocks noChangeArrowheads="1"/>
        </xdr:cNvSpPr>
      </xdr:nvSpPr>
      <xdr:spPr bwMode="auto">
        <a:xfrm>
          <a:off x="219075" y="5819775"/>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35</xdr:row>
      <xdr:rowOff>9525</xdr:rowOff>
    </xdr:from>
    <xdr:to>
      <xdr:col>0</xdr:col>
      <xdr:colOff>424815</xdr:colOff>
      <xdr:row>35</xdr:row>
      <xdr:rowOff>154305</xdr:rowOff>
    </xdr:to>
    <xdr:sp macro="[0]!Macro20" textlink="">
      <xdr:nvSpPr>
        <xdr:cNvPr id="31" name="AutoShape 12" descr="arrow pointing right">
          <a:extLst>
            <a:ext uri="{FF2B5EF4-FFF2-40B4-BE49-F238E27FC236}">
              <a16:creationId xmlns:a16="http://schemas.microsoft.com/office/drawing/2014/main" id="{00000000-0008-0000-0100-00001F000000}"/>
            </a:ext>
          </a:extLst>
        </xdr:cNvPr>
        <xdr:cNvSpPr>
          <a:spLocks noChangeArrowheads="1"/>
        </xdr:cNvSpPr>
      </xdr:nvSpPr>
      <xdr:spPr bwMode="auto">
        <a:xfrm>
          <a:off x="219075" y="61341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34</xdr:row>
      <xdr:rowOff>19050</xdr:rowOff>
    </xdr:from>
    <xdr:to>
      <xdr:col>0</xdr:col>
      <xdr:colOff>424815</xdr:colOff>
      <xdr:row>35</xdr:row>
      <xdr:rowOff>1905</xdr:rowOff>
    </xdr:to>
    <xdr:sp macro="[0]!Macro19" textlink="">
      <xdr:nvSpPr>
        <xdr:cNvPr id="32" name="AutoShape 12" descr="arrow pointing right">
          <a:extLst>
            <a:ext uri="{FF2B5EF4-FFF2-40B4-BE49-F238E27FC236}">
              <a16:creationId xmlns:a16="http://schemas.microsoft.com/office/drawing/2014/main" id="{00000000-0008-0000-0100-000020000000}"/>
            </a:ext>
          </a:extLst>
        </xdr:cNvPr>
        <xdr:cNvSpPr>
          <a:spLocks noChangeArrowheads="1"/>
        </xdr:cNvSpPr>
      </xdr:nvSpPr>
      <xdr:spPr bwMode="auto">
        <a:xfrm>
          <a:off x="219075" y="59817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403860</xdr:colOff>
      <xdr:row>13</xdr:row>
      <xdr:rowOff>91440</xdr:rowOff>
    </xdr:from>
    <xdr:to>
      <xdr:col>6</xdr:col>
      <xdr:colOff>91440</xdr:colOff>
      <xdr:row>13</xdr:row>
      <xdr:rowOff>91440</xdr:rowOff>
    </xdr:to>
    <xdr:sp macro="" textlink="">
      <xdr:nvSpPr>
        <xdr:cNvPr id="4305" name="Line 7" descr="blue line">
          <a:extLst>
            <a:ext uri="{FF2B5EF4-FFF2-40B4-BE49-F238E27FC236}">
              <a16:creationId xmlns:a16="http://schemas.microsoft.com/office/drawing/2014/main" id="{00000000-0008-0000-0200-0000D1100000}"/>
            </a:ext>
          </a:extLst>
        </xdr:cNvPr>
        <xdr:cNvSpPr>
          <a:spLocks noChangeShapeType="1"/>
        </xdr:cNvSpPr>
      </xdr:nvSpPr>
      <xdr:spPr bwMode="auto">
        <a:xfrm>
          <a:off x="3558540" y="2461260"/>
          <a:ext cx="2148840" cy="0"/>
        </a:xfrm>
        <a:prstGeom prst="line">
          <a:avLst/>
        </a:prstGeom>
        <a:noFill/>
        <a:ln w="22225">
          <a:solidFill>
            <a:srgbClr val="0000D4">
              <a:alpha val="70979"/>
            </a:srgbClr>
          </a:solidFill>
          <a:round/>
          <a:headEnd type="oval" w="med" len="med"/>
          <a:tailEnd/>
        </a:ln>
      </xdr:spPr>
    </xdr:sp>
    <xdr:clientData/>
  </xdr:twoCellAnchor>
  <xdr:twoCellAnchor>
    <xdr:from>
      <xdr:col>12</xdr:col>
      <xdr:colOff>411480</xdr:colOff>
      <xdr:row>13</xdr:row>
      <xdr:rowOff>91440</xdr:rowOff>
    </xdr:from>
    <xdr:to>
      <xdr:col>16</xdr:col>
      <xdr:colOff>403860</xdr:colOff>
      <xdr:row>13</xdr:row>
      <xdr:rowOff>91440</xdr:rowOff>
    </xdr:to>
    <xdr:sp macro="" textlink="">
      <xdr:nvSpPr>
        <xdr:cNvPr id="4306" name="Line 8" descr="green line">
          <a:extLst>
            <a:ext uri="{FF2B5EF4-FFF2-40B4-BE49-F238E27FC236}">
              <a16:creationId xmlns:a16="http://schemas.microsoft.com/office/drawing/2014/main" id="{00000000-0008-0000-0200-0000D2100000}"/>
            </a:ext>
          </a:extLst>
        </xdr:cNvPr>
        <xdr:cNvSpPr>
          <a:spLocks noChangeShapeType="1"/>
        </xdr:cNvSpPr>
      </xdr:nvSpPr>
      <xdr:spPr bwMode="auto">
        <a:xfrm>
          <a:off x="9387840" y="2461260"/>
          <a:ext cx="2118360" cy="0"/>
        </a:xfrm>
        <a:prstGeom prst="line">
          <a:avLst/>
        </a:prstGeom>
        <a:noFill/>
        <a:ln w="22225">
          <a:solidFill>
            <a:srgbClr val="006411">
              <a:alpha val="70979"/>
            </a:srgbClr>
          </a:solidFill>
          <a:round/>
          <a:headEnd/>
          <a:tailEnd type="oval" w="med" len="med"/>
        </a:ln>
      </xdr:spPr>
    </xdr:sp>
    <xdr:clientData/>
  </xdr:twoCellAnchor>
  <xdr:twoCellAnchor>
    <xdr:from>
      <xdr:col>17</xdr:col>
      <xdr:colOff>0</xdr:colOff>
      <xdr:row>13</xdr:row>
      <xdr:rowOff>0</xdr:rowOff>
    </xdr:from>
    <xdr:to>
      <xdr:col>17</xdr:col>
      <xdr:colOff>0</xdr:colOff>
      <xdr:row>16</xdr:row>
      <xdr:rowOff>0</xdr:rowOff>
    </xdr:to>
    <xdr:sp macro="" textlink="">
      <xdr:nvSpPr>
        <xdr:cNvPr id="4307" name="Line 9" descr="Black border">
          <a:extLst>
            <a:ext uri="{FF2B5EF4-FFF2-40B4-BE49-F238E27FC236}">
              <a16:creationId xmlns:a16="http://schemas.microsoft.com/office/drawing/2014/main" id="{00000000-0008-0000-0200-0000D3100000}"/>
            </a:ext>
          </a:extLst>
        </xdr:cNvPr>
        <xdr:cNvSpPr>
          <a:spLocks noChangeShapeType="1"/>
        </xdr:cNvSpPr>
      </xdr:nvSpPr>
      <xdr:spPr bwMode="auto">
        <a:xfrm>
          <a:off x="11887200" y="2369820"/>
          <a:ext cx="0" cy="525780"/>
        </a:xfrm>
        <a:prstGeom prst="line">
          <a:avLst/>
        </a:prstGeom>
        <a:noFill/>
        <a:ln w="19050">
          <a:solidFill>
            <a:srgbClr val="000000"/>
          </a:solidFill>
          <a:round/>
          <a:headEnd/>
          <a:tailEnd/>
        </a:ln>
      </xdr:spPr>
    </xdr:sp>
    <xdr:clientData/>
  </xdr:twoCellAnchor>
  <xdr:twoCellAnchor editAs="oneCell">
    <xdr:from>
      <xdr:col>10</xdr:col>
      <xdr:colOff>228600</xdr:colOff>
      <xdr:row>0</xdr:row>
      <xdr:rowOff>0</xdr:rowOff>
    </xdr:from>
    <xdr:to>
      <xdr:col>17</xdr:col>
      <xdr:colOff>380999</xdr:colOff>
      <xdr:row>6</xdr:row>
      <xdr:rowOff>38100</xdr:rowOff>
    </xdr:to>
    <xdr:pic>
      <xdr:nvPicPr>
        <xdr:cNvPr id="4308" name="Picture 12" descr="McCain logo. great food. good sense.">
          <a:extLst>
            <a:ext uri="{FF2B5EF4-FFF2-40B4-BE49-F238E27FC236}">
              <a16:creationId xmlns:a16="http://schemas.microsoft.com/office/drawing/2014/main" id="{00000000-0008-0000-0200-0000D4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07680" y="0"/>
          <a:ext cx="4160520" cy="9982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4244340</xdr:colOff>
      <xdr:row>1</xdr:row>
      <xdr:rowOff>0</xdr:rowOff>
    </xdr:from>
    <xdr:to>
      <xdr:col>1</xdr:col>
      <xdr:colOff>4686300</xdr:colOff>
      <xdr:row>14</xdr:row>
      <xdr:rowOff>0</xdr:rowOff>
    </xdr:to>
    <xdr:pic>
      <xdr:nvPicPr>
        <xdr:cNvPr id="5394" name="Picture 3" descr="j0105188">
          <a:extLst>
            <a:ext uri="{FF2B5EF4-FFF2-40B4-BE49-F238E27FC236}">
              <a16:creationId xmlns:a16="http://schemas.microsoft.com/office/drawing/2014/main" id="{00000000-0008-0000-0300-000012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1737360"/>
          <a:ext cx="0" cy="2506980"/>
        </a:xfrm>
        <a:prstGeom prst="rect">
          <a:avLst/>
        </a:prstGeom>
        <a:noFill/>
        <a:ln w="9525">
          <a:noFill/>
          <a:miter lim="800000"/>
          <a:headEnd/>
          <a:tailEnd/>
        </a:ln>
      </xdr:spPr>
    </xdr:pic>
    <xdr:clientData/>
  </xdr:twoCellAnchor>
  <xdr:twoCellAnchor>
    <xdr:from>
      <xdr:col>1</xdr:col>
      <xdr:colOff>3863340</xdr:colOff>
      <xdr:row>26</xdr:row>
      <xdr:rowOff>0</xdr:rowOff>
    </xdr:from>
    <xdr:to>
      <xdr:col>1</xdr:col>
      <xdr:colOff>4480560</xdr:colOff>
      <xdr:row>27</xdr:row>
      <xdr:rowOff>0</xdr:rowOff>
    </xdr:to>
    <xdr:pic>
      <xdr:nvPicPr>
        <xdr:cNvPr id="5395" name="Picture 34" descr="black border" hidden="1">
          <a:extLst>
            <a:ext uri="{FF2B5EF4-FFF2-40B4-BE49-F238E27FC236}">
              <a16:creationId xmlns:a16="http://schemas.microsoft.com/office/drawing/2014/main" id="{00000000-0008-0000-0300-0000131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70020" y="11262360"/>
          <a:ext cx="0" cy="175260"/>
        </a:xfrm>
        <a:prstGeom prst="rect">
          <a:avLst/>
        </a:prstGeom>
        <a:noFill/>
        <a:ln w="9525">
          <a:noFill/>
          <a:miter lim="800000"/>
          <a:headEnd/>
          <a:tailEnd/>
        </a:ln>
      </xdr:spPr>
    </xdr:pic>
    <xdr:clientData/>
  </xdr:twoCellAnchor>
  <xdr:twoCellAnchor>
    <xdr:from>
      <xdr:col>1</xdr:col>
      <xdr:colOff>3863340</xdr:colOff>
      <xdr:row>9</xdr:row>
      <xdr:rowOff>0</xdr:rowOff>
    </xdr:from>
    <xdr:to>
      <xdr:col>1</xdr:col>
      <xdr:colOff>4480560</xdr:colOff>
      <xdr:row>14</xdr:row>
      <xdr:rowOff>0</xdr:rowOff>
    </xdr:to>
    <xdr:pic>
      <xdr:nvPicPr>
        <xdr:cNvPr id="5396" name="Picture 34" descr="black border" hidden="1">
          <a:extLst>
            <a:ext uri="{FF2B5EF4-FFF2-40B4-BE49-F238E27FC236}">
              <a16:creationId xmlns:a16="http://schemas.microsoft.com/office/drawing/2014/main" id="{00000000-0008-0000-0300-0000141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70020" y="2468880"/>
          <a:ext cx="0" cy="1775460"/>
        </a:xfrm>
        <a:prstGeom prst="rect">
          <a:avLst/>
        </a:prstGeom>
        <a:noFill/>
        <a:ln w="9525">
          <a:noFill/>
          <a:miter lim="800000"/>
          <a:headEnd/>
          <a:tailEnd/>
        </a:ln>
      </xdr:spPr>
    </xdr:pic>
    <xdr:clientData/>
  </xdr:twoCellAnchor>
  <xdr:twoCellAnchor>
    <xdr:from>
      <xdr:col>1</xdr:col>
      <xdr:colOff>4244340</xdr:colOff>
      <xdr:row>1</xdr:row>
      <xdr:rowOff>30480</xdr:rowOff>
    </xdr:from>
    <xdr:to>
      <xdr:col>1</xdr:col>
      <xdr:colOff>4686300</xdr:colOff>
      <xdr:row>9</xdr:row>
      <xdr:rowOff>0</xdr:rowOff>
    </xdr:to>
    <xdr:pic>
      <xdr:nvPicPr>
        <xdr:cNvPr id="5397" name="Picture 3" descr="j0105188">
          <a:extLst>
            <a:ext uri="{FF2B5EF4-FFF2-40B4-BE49-F238E27FC236}">
              <a16:creationId xmlns:a16="http://schemas.microsoft.com/office/drawing/2014/main" id="{00000000-0008-0000-0300-0000151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70020" y="2270760"/>
          <a:ext cx="0" cy="144780"/>
        </a:xfrm>
        <a:prstGeom prst="rect">
          <a:avLst/>
        </a:prstGeom>
        <a:noFill/>
        <a:ln w="9525">
          <a:noFill/>
          <a:miter lim="800000"/>
          <a:headEnd/>
          <a:tailEnd/>
        </a:ln>
      </xdr:spPr>
    </xdr:pic>
    <xdr:clientData/>
  </xdr:twoCellAnchor>
  <xdr:twoCellAnchor>
    <xdr:from>
      <xdr:col>1</xdr:col>
      <xdr:colOff>4244340</xdr:colOff>
      <xdr:row>1</xdr:row>
      <xdr:rowOff>30480</xdr:rowOff>
    </xdr:from>
    <xdr:to>
      <xdr:col>1</xdr:col>
      <xdr:colOff>4686300</xdr:colOff>
      <xdr:row>9</xdr:row>
      <xdr:rowOff>0</xdr:rowOff>
    </xdr:to>
    <xdr:pic>
      <xdr:nvPicPr>
        <xdr:cNvPr id="5398" name="Picture 3" descr="j0105188">
          <a:extLst>
            <a:ext uri="{FF2B5EF4-FFF2-40B4-BE49-F238E27FC236}">
              <a16:creationId xmlns:a16="http://schemas.microsoft.com/office/drawing/2014/main" id="{00000000-0008-0000-0300-000016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2270760"/>
          <a:ext cx="0" cy="982980"/>
        </a:xfrm>
        <a:prstGeom prst="rect">
          <a:avLst/>
        </a:prstGeom>
        <a:noFill/>
        <a:ln w="9525">
          <a:noFill/>
          <a:miter lim="800000"/>
          <a:headEnd/>
          <a:tailEnd/>
        </a:ln>
      </xdr:spPr>
    </xdr:pic>
    <xdr:clientData/>
  </xdr:twoCellAnchor>
  <xdr:twoCellAnchor>
    <xdr:from>
      <xdr:col>1</xdr:col>
      <xdr:colOff>4244340</xdr:colOff>
      <xdr:row>1</xdr:row>
      <xdr:rowOff>0</xdr:rowOff>
    </xdr:from>
    <xdr:to>
      <xdr:col>1</xdr:col>
      <xdr:colOff>4686300</xdr:colOff>
      <xdr:row>9</xdr:row>
      <xdr:rowOff>0</xdr:rowOff>
    </xdr:to>
    <xdr:pic>
      <xdr:nvPicPr>
        <xdr:cNvPr id="5399" name="Picture 3" descr="j0105188">
          <a:extLst>
            <a:ext uri="{FF2B5EF4-FFF2-40B4-BE49-F238E27FC236}">
              <a16:creationId xmlns:a16="http://schemas.microsoft.com/office/drawing/2014/main" id="{00000000-0008-0000-0300-000017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2240280"/>
          <a:ext cx="0" cy="1013460"/>
        </a:xfrm>
        <a:prstGeom prst="rect">
          <a:avLst/>
        </a:prstGeom>
        <a:noFill/>
        <a:ln w="9525">
          <a:noFill/>
          <a:miter lim="800000"/>
          <a:headEnd/>
          <a:tailEnd/>
        </a:ln>
      </xdr:spPr>
    </xdr:pic>
    <xdr:clientData/>
  </xdr:twoCellAnchor>
  <xdr:twoCellAnchor>
    <xdr:from>
      <xdr:col>1</xdr:col>
      <xdr:colOff>4244340</xdr:colOff>
      <xdr:row>1</xdr:row>
      <xdr:rowOff>0</xdr:rowOff>
    </xdr:from>
    <xdr:to>
      <xdr:col>1</xdr:col>
      <xdr:colOff>4686300</xdr:colOff>
      <xdr:row>9</xdr:row>
      <xdr:rowOff>0</xdr:rowOff>
    </xdr:to>
    <xdr:pic>
      <xdr:nvPicPr>
        <xdr:cNvPr id="5400" name="Picture 3" descr="j0105188">
          <a:extLst>
            <a:ext uri="{FF2B5EF4-FFF2-40B4-BE49-F238E27FC236}">
              <a16:creationId xmlns:a16="http://schemas.microsoft.com/office/drawing/2014/main" id="{00000000-0008-0000-0300-000018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1737360"/>
          <a:ext cx="0" cy="17068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51"/>
  <sheetViews>
    <sheetView tabSelected="1" topLeftCell="B11" zoomScale="98" zoomScaleNormal="98" workbookViewId="0">
      <selection activeCell="A29" sqref="A29"/>
    </sheetView>
  </sheetViews>
  <sheetFormatPr defaultColWidth="11.42578125" defaultRowHeight="12.75" x14ac:dyDescent="0.2"/>
  <cols>
    <col min="1" max="1" width="103.140625" style="100" customWidth="1"/>
  </cols>
  <sheetData>
    <row r="1" spans="1:1" ht="15" x14ac:dyDescent="0.2">
      <c r="A1" s="118" t="s">
        <v>140</v>
      </c>
    </row>
    <row r="2" spans="1:1" ht="15" customHeight="1" x14ac:dyDescent="0.2">
      <c r="A2" s="95"/>
    </row>
    <row r="3" spans="1:1" ht="56.25" customHeight="1" x14ac:dyDescent="0.2">
      <c r="A3" s="95" t="s">
        <v>111</v>
      </c>
    </row>
    <row r="4" spans="1:1" ht="15" customHeight="1" x14ac:dyDescent="0.2">
      <c r="A4" s="95"/>
    </row>
    <row r="5" spans="1:1" ht="15" x14ac:dyDescent="0.2">
      <c r="A5" s="95" t="s">
        <v>30</v>
      </c>
    </row>
    <row r="6" spans="1:1" ht="15" x14ac:dyDescent="0.2">
      <c r="A6" s="95"/>
    </row>
    <row r="7" spans="1:1" ht="30.75" x14ac:dyDescent="0.2">
      <c r="A7" s="96" t="s">
        <v>0</v>
      </c>
    </row>
    <row r="8" spans="1:1" ht="15" x14ac:dyDescent="0.2">
      <c r="A8" s="97"/>
    </row>
    <row r="9" spans="1:1" ht="15.75" x14ac:dyDescent="0.25">
      <c r="A9" s="96" t="s">
        <v>1</v>
      </c>
    </row>
    <row r="10" spans="1:1" ht="15" x14ac:dyDescent="0.2">
      <c r="A10" s="97"/>
    </row>
    <row r="11" spans="1:1" ht="15.75" x14ac:dyDescent="0.25">
      <c r="A11" s="96" t="s">
        <v>2</v>
      </c>
    </row>
    <row r="12" spans="1:1" ht="15" x14ac:dyDescent="0.2">
      <c r="A12" s="95"/>
    </row>
    <row r="13" spans="1:1" ht="15" x14ac:dyDescent="0.2">
      <c r="A13" s="95" t="s">
        <v>141</v>
      </c>
    </row>
    <row r="14" spans="1:1" ht="15" x14ac:dyDescent="0.2">
      <c r="A14" s="95"/>
    </row>
    <row r="15" spans="1:1" ht="120" x14ac:dyDescent="0.2">
      <c r="A15" s="98" t="s">
        <v>11</v>
      </c>
    </row>
    <row r="16" spans="1:1" ht="15" x14ac:dyDescent="0.2">
      <c r="A16" s="95"/>
    </row>
    <row r="17" spans="1:1" ht="15.75" x14ac:dyDescent="0.25">
      <c r="A17" s="99" t="s">
        <v>99</v>
      </c>
    </row>
    <row r="18" spans="1:1" ht="15" x14ac:dyDescent="0.2">
      <c r="A18" s="95"/>
    </row>
    <row r="19" spans="1:1" ht="90" x14ac:dyDescent="0.2">
      <c r="A19" s="95" t="s">
        <v>117</v>
      </c>
    </row>
    <row r="20" spans="1:1" ht="15" x14ac:dyDescent="0.2">
      <c r="A20" s="95"/>
    </row>
    <row r="21" spans="1:1" ht="15.75" x14ac:dyDescent="0.25">
      <c r="A21" s="99" t="s">
        <v>12</v>
      </c>
    </row>
    <row r="22" spans="1:1" ht="15" x14ac:dyDescent="0.2">
      <c r="A22" s="95"/>
    </row>
    <row r="23" spans="1:1" ht="60" x14ac:dyDescent="0.2">
      <c r="A23" s="95" t="s">
        <v>142</v>
      </c>
    </row>
    <row r="24" spans="1:1" ht="15" x14ac:dyDescent="0.2">
      <c r="A24" s="95"/>
    </row>
    <row r="25" spans="1:1" ht="45.75" x14ac:dyDescent="0.2">
      <c r="A25" s="96" t="s">
        <v>3</v>
      </c>
    </row>
    <row r="26" spans="1:1" ht="12" customHeight="1" x14ac:dyDescent="0.2">
      <c r="A26" s="97"/>
    </row>
    <row r="27" spans="1:1" ht="59.25" customHeight="1" x14ac:dyDescent="0.2">
      <c r="A27" s="97" t="s">
        <v>112</v>
      </c>
    </row>
    <row r="28" spans="1:1" ht="15" x14ac:dyDescent="0.2">
      <c r="A28" s="97"/>
    </row>
    <row r="29" spans="1:1" ht="30" x14ac:dyDescent="0.2">
      <c r="A29" s="97" t="s">
        <v>5</v>
      </c>
    </row>
    <row r="30" spans="1:1" ht="15" x14ac:dyDescent="0.2">
      <c r="A30" s="97"/>
    </row>
    <row r="31" spans="1:1" ht="30.75" customHeight="1" x14ac:dyDescent="0.25">
      <c r="A31" s="96" t="s">
        <v>89</v>
      </c>
    </row>
    <row r="32" spans="1:1" ht="15.75" x14ac:dyDescent="0.25">
      <c r="A32" s="96"/>
    </row>
    <row r="33" spans="1:1" ht="30.75" x14ac:dyDescent="0.2">
      <c r="A33" s="96" t="s">
        <v>4</v>
      </c>
    </row>
    <row r="34" spans="1:1" ht="15" x14ac:dyDescent="0.2">
      <c r="A34" s="95"/>
    </row>
    <row r="35" spans="1:1" ht="60" customHeight="1" x14ac:dyDescent="0.2">
      <c r="A35" s="95" t="s">
        <v>90</v>
      </c>
    </row>
    <row r="36" spans="1:1" ht="15" x14ac:dyDescent="0.2">
      <c r="A36" s="95"/>
    </row>
    <row r="37" spans="1:1" ht="30" x14ac:dyDescent="0.2">
      <c r="A37" s="120" t="s">
        <v>107</v>
      </c>
    </row>
    <row r="38" spans="1:1" ht="15" x14ac:dyDescent="0.2">
      <c r="A38" s="95"/>
    </row>
    <row r="39" spans="1:1" ht="15.75" x14ac:dyDescent="0.25">
      <c r="A39" s="99" t="s">
        <v>100</v>
      </c>
    </row>
    <row r="40" spans="1:1" ht="15" x14ac:dyDescent="0.2">
      <c r="A40" s="95"/>
    </row>
    <row r="41" spans="1:1" ht="75" x14ac:dyDescent="0.2">
      <c r="A41" s="95" t="s">
        <v>113</v>
      </c>
    </row>
    <row r="42" spans="1:1" ht="15" x14ac:dyDescent="0.2">
      <c r="A42" s="95"/>
    </row>
    <row r="43" spans="1:1" ht="60" x14ac:dyDescent="0.2">
      <c r="A43" s="95" t="s">
        <v>6</v>
      </c>
    </row>
    <row r="44" spans="1:1" ht="15" x14ac:dyDescent="0.2">
      <c r="A44" s="95"/>
    </row>
    <row r="45" spans="1:1" ht="15.75" x14ac:dyDescent="0.25">
      <c r="A45" s="99" t="s">
        <v>101</v>
      </c>
    </row>
    <row r="46" spans="1:1" ht="15" x14ac:dyDescent="0.2">
      <c r="A46" s="95"/>
    </row>
    <row r="47" spans="1:1" ht="42.75" customHeight="1" x14ac:dyDescent="0.2">
      <c r="A47" s="95" t="s">
        <v>23</v>
      </c>
    </row>
    <row r="48" spans="1:1" ht="15" x14ac:dyDescent="0.2">
      <c r="A48" s="95"/>
    </row>
    <row r="49" spans="1:1" ht="15" x14ac:dyDescent="0.2">
      <c r="A49" s="97" t="s">
        <v>7</v>
      </c>
    </row>
    <row r="50" spans="1:1" ht="15" x14ac:dyDescent="0.2">
      <c r="A50" s="97" t="s">
        <v>8</v>
      </c>
    </row>
    <row r="51" spans="1:1" ht="15" x14ac:dyDescent="0.2">
      <c r="A51" s="97" t="s">
        <v>13</v>
      </c>
    </row>
  </sheetData>
  <sheetProtection algorithmName="SHA-512" hashValue="Y6K/E413uWjNn+i30ib8ObLbxsJW574QESzlpL79Ca4GcbBmYV4xYWuzTuoVM39/KPQUL6y6Fy4gNzlO4J4AuA==" saltValue="v1bGDXJ1vA3qke3CNbAftg==" spinCount="100000" sheet="1" objects="1" scenarios="1"/>
  <phoneticPr fontId="0" type="noConversion"/>
  <pageMargins left="0.75" right="0.75" top="1" bottom="1" header="0.5" footer="0.5"/>
  <pageSetup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4"/>
  <sheetViews>
    <sheetView zoomScaleNormal="100" workbookViewId="0">
      <selection activeCell="G32" sqref="G32"/>
    </sheetView>
  </sheetViews>
  <sheetFormatPr defaultColWidth="12.85546875" defaultRowHeight="12.75" x14ac:dyDescent="0.2"/>
  <cols>
    <col min="1" max="1" width="9.85546875" customWidth="1"/>
    <col min="2" max="2" width="24" customWidth="1"/>
    <col min="3" max="3" width="51.7109375" bestFit="1" customWidth="1"/>
    <col min="4" max="4" width="15.28515625" customWidth="1"/>
    <col min="5" max="6" width="15.42578125" customWidth="1"/>
    <col min="7" max="8" width="10.42578125" customWidth="1"/>
    <col min="9" max="9" width="12.85546875" customWidth="1"/>
    <col min="10" max="10" width="10.42578125" hidden="1" customWidth="1"/>
    <col min="11" max="11" width="16.42578125" customWidth="1"/>
    <col min="12" max="13" width="18.85546875" customWidth="1"/>
    <col min="14" max="14" width="12" customWidth="1"/>
  </cols>
  <sheetData>
    <row r="1" spans="1:13" ht="15.75" customHeight="1" x14ac:dyDescent="0.2">
      <c r="A1" s="178" t="s">
        <v>143</v>
      </c>
      <c r="B1" s="178"/>
      <c r="C1" s="178"/>
      <c r="D1" s="178"/>
      <c r="E1" s="178"/>
      <c r="F1" s="178"/>
      <c r="G1" s="178"/>
      <c r="H1" s="178"/>
      <c r="I1" s="178"/>
      <c r="J1" s="178"/>
      <c r="K1" s="178"/>
    </row>
    <row r="2" spans="1:13" ht="15" customHeight="1" x14ac:dyDescent="0.2">
      <c r="A2" s="178"/>
      <c r="B2" s="178"/>
      <c r="C2" s="178"/>
      <c r="D2" s="178"/>
      <c r="E2" s="178"/>
      <c r="F2" s="178"/>
      <c r="G2" s="178"/>
      <c r="H2" s="178"/>
      <c r="I2" s="178"/>
      <c r="J2" s="178"/>
      <c r="K2" s="178"/>
    </row>
    <row r="3" spans="1:13" ht="15" customHeight="1" x14ac:dyDescent="0.25">
      <c r="A3" s="1"/>
      <c r="B3" s="154" t="s">
        <v>139</v>
      </c>
      <c r="C3" s="178"/>
      <c r="D3" s="178"/>
      <c r="E3" s="178"/>
      <c r="F3" s="178"/>
      <c r="G3" s="178"/>
      <c r="H3" s="178"/>
      <c r="I3" s="1"/>
      <c r="J3" s="1"/>
      <c r="K3" s="1"/>
    </row>
    <row r="4" spans="1:13" ht="15.75" customHeight="1" thickBot="1" x14ac:dyDescent="0.3">
      <c r="A4" s="1"/>
      <c r="C4" s="179" t="s">
        <v>14</v>
      </c>
      <c r="D4" s="179"/>
      <c r="E4" s="179"/>
      <c r="F4" s="179"/>
      <c r="G4" s="179"/>
      <c r="H4" s="1"/>
      <c r="I4" s="1"/>
      <c r="J4" s="1"/>
      <c r="K4" s="1"/>
    </row>
    <row r="5" spans="1:13" ht="15.75" thickBot="1" x14ac:dyDescent="0.25">
      <c r="B5" s="3"/>
      <c r="C5" s="34" t="s">
        <v>40</v>
      </c>
      <c r="D5" s="4"/>
      <c r="F5" s="4"/>
      <c r="G5" s="4"/>
    </row>
    <row r="6" spans="1:13" ht="12.75" customHeight="1" thickBot="1" x14ac:dyDescent="0.25">
      <c r="B6" s="32" t="s">
        <v>83</v>
      </c>
      <c r="C6" s="33"/>
      <c r="D6" s="5"/>
      <c r="F6" s="5"/>
      <c r="G6" s="5"/>
      <c r="H6" s="55"/>
    </row>
    <row r="7" spans="1:13" ht="12.75" customHeight="1" thickBot="1" x14ac:dyDescent="0.25">
      <c r="B7" s="32" t="s">
        <v>84</v>
      </c>
      <c r="C7" s="33"/>
      <c r="D7" s="5"/>
      <c r="E7" s="7" t="s">
        <v>42</v>
      </c>
      <c r="F7" s="8" t="s">
        <v>43</v>
      </c>
      <c r="G7" s="5"/>
      <c r="H7" s="55"/>
      <c r="I7" s="149" t="s">
        <v>44</v>
      </c>
      <c r="J7" s="57"/>
      <c r="K7" s="186"/>
      <c r="L7" s="186"/>
      <c r="M7" s="187"/>
    </row>
    <row r="8" spans="1:13" ht="14.1" customHeight="1" thickBot="1" x14ac:dyDescent="0.25">
      <c r="B8" s="6"/>
      <c r="C8" s="158" t="s">
        <v>41</v>
      </c>
      <c r="E8" s="102" t="s">
        <v>45</v>
      </c>
      <c r="F8" s="103" t="s">
        <v>46</v>
      </c>
      <c r="I8" s="150" t="s">
        <v>25</v>
      </c>
      <c r="K8" s="25"/>
      <c r="L8" s="153" t="s">
        <v>26</v>
      </c>
      <c r="M8" s="22"/>
    </row>
    <row r="9" spans="1:13" ht="14.1" customHeight="1" thickBot="1" x14ac:dyDescent="0.25">
      <c r="B9" s="32" t="s">
        <v>83</v>
      </c>
      <c r="C9" s="33"/>
      <c r="D9" s="101" t="s">
        <v>93</v>
      </c>
      <c r="E9" s="104">
        <f>K37</f>
        <v>3982.1499999999996</v>
      </c>
      <c r="F9" s="105">
        <f>(C6+C9)-K37</f>
        <v>-3982.1499999999996</v>
      </c>
      <c r="I9" s="151" t="s">
        <v>47</v>
      </c>
      <c r="J9" s="35"/>
      <c r="K9" s="172"/>
      <c r="L9" s="173"/>
      <c r="M9" s="174"/>
    </row>
    <row r="10" spans="1:13" ht="14.1" customHeight="1" thickBot="1" x14ac:dyDescent="0.25">
      <c r="B10" s="32" t="s">
        <v>84</v>
      </c>
      <c r="C10" s="33"/>
      <c r="D10" s="101" t="s">
        <v>56</v>
      </c>
      <c r="E10" s="104">
        <f>L37</f>
        <v>0</v>
      </c>
      <c r="F10" s="105">
        <f>(C7+C10)-L37</f>
        <v>0</v>
      </c>
      <c r="I10" s="152" t="s">
        <v>36</v>
      </c>
      <c r="J10" s="35"/>
      <c r="K10" s="175"/>
      <c r="L10" s="176"/>
      <c r="M10" s="177"/>
    </row>
    <row r="11" spans="1:13" ht="14.1" customHeight="1" x14ac:dyDescent="0.2">
      <c r="B11" s="142"/>
      <c r="C11" s="143"/>
      <c r="D11" s="144"/>
      <c r="E11" s="145"/>
      <c r="F11" s="146"/>
      <c r="I11" s="147"/>
      <c r="J11" s="56"/>
      <c r="K11" s="141"/>
      <c r="L11" s="141"/>
      <c r="M11" s="141"/>
    </row>
    <row r="12" spans="1:13" ht="14.1" customHeight="1" x14ac:dyDescent="0.2">
      <c r="B12" s="10"/>
      <c r="C12" s="11"/>
      <c r="D12" s="12"/>
      <c r="F12" s="13"/>
      <c r="G12" s="13"/>
      <c r="J12" s="56"/>
      <c r="K12" s="119"/>
      <c r="L12" s="119"/>
    </row>
    <row r="13" spans="1:13" ht="15.75" thickBot="1" x14ac:dyDescent="0.25">
      <c r="B13" s="36"/>
      <c r="C13" s="182" t="s">
        <v>48</v>
      </c>
      <c r="D13" s="182"/>
      <c r="E13" s="182"/>
      <c r="F13" s="182"/>
      <c r="G13" s="36"/>
      <c r="J13" s="35"/>
      <c r="K13" s="9">
        <v>100506</v>
      </c>
      <c r="L13" s="9">
        <v>100980</v>
      </c>
    </row>
    <row r="14" spans="1:13" ht="15" x14ac:dyDescent="0.2">
      <c r="A14" s="14"/>
      <c r="B14" s="44"/>
      <c r="C14" s="47"/>
      <c r="D14" s="40"/>
      <c r="E14" s="47"/>
      <c r="F14" s="40"/>
      <c r="G14" s="58"/>
      <c r="H14" s="15"/>
      <c r="I14" s="62"/>
      <c r="J14" s="16"/>
      <c r="K14" s="51" t="s">
        <v>27</v>
      </c>
      <c r="L14" s="49" t="s">
        <v>27</v>
      </c>
      <c r="M14" s="188" t="s">
        <v>108</v>
      </c>
    </row>
    <row r="15" spans="1:13" x14ac:dyDescent="0.2">
      <c r="A15" s="39" t="s">
        <v>49</v>
      </c>
      <c r="B15" s="45" t="s">
        <v>51</v>
      </c>
      <c r="C15" s="48" t="s">
        <v>52</v>
      </c>
      <c r="D15" s="9" t="s">
        <v>92</v>
      </c>
      <c r="E15" s="48" t="s">
        <v>96</v>
      </c>
      <c r="F15" s="38" t="s">
        <v>96</v>
      </c>
      <c r="G15" s="59" t="s">
        <v>20</v>
      </c>
      <c r="H15" s="61" t="s">
        <v>53</v>
      </c>
      <c r="I15" s="63" t="s">
        <v>54</v>
      </c>
      <c r="K15" s="52" t="s">
        <v>28</v>
      </c>
      <c r="L15" s="41" t="s">
        <v>29</v>
      </c>
      <c r="M15" s="189"/>
    </row>
    <row r="16" spans="1:13" ht="13.5" thickBot="1" x14ac:dyDescent="0.25">
      <c r="A16" s="37" t="s">
        <v>50</v>
      </c>
      <c r="B16" s="46"/>
      <c r="C16" s="17"/>
      <c r="D16" s="42" t="s">
        <v>91</v>
      </c>
      <c r="E16" s="50" t="s">
        <v>94</v>
      </c>
      <c r="F16" s="18" t="s">
        <v>95</v>
      </c>
      <c r="G16" s="60" t="s">
        <v>21</v>
      </c>
      <c r="H16" s="17"/>
      <c r="I16" s="64"/>
      <c r="J16" s="19"/>
      <c r="K16" s="20" t="s">
        <v>64</v>
      </c>
      <c r="L16" s="43" t="s">
        <v>64</v>
      </c>
      <c r="M16" s="190"/>
    </row>
    <row r="17" spans="1:13" x14ac:dyDescent="0.2">
      <c r="A17" s="21">
        <v>1</v>
      </c>
      <c r="B17" s="134">
        <v>1000000496</v>
      </c>
      <c r="C17" s="133" t="str">
        <f t="shared" ref="C17:C28" si="0">IF(ISBLANK(B17)," ",VLOOKUP(B17,ProductCodes,2,FALSE))</f>
        <v>McCain® Crispy Bakeable Seasoned 8-cut Wedges</v>
      </c>
      <c r="D17" s="135" t="str">
        <f t="shared" ref="D17:D28" si="1">IF(ISBLANK(B17)," ",VLOOKUP(B17,ProductCodes,7,FALSE))</f>
        <v>1/2 Cup Veg</v>
      </c>
      <c r="E17" s="121">
        <f t="shared" ref="E17:E28" si="2">IF(ISBLANK(B17)," ",VLOOKUP(B17,ProductCodes,8,FALSE))</f>
        <v>166</v>
      </c>
      <c r="F17" s="136">
        <v>1010</v>
      </c>
      <c r="G17" s="136">
        <v>12</v>
      </c>
      <c r="H17" s="122">
        <f t="shared" ref="H17:H28" si="3">F17*G17</f>
        <v>12120</v>
      </c>
      <c r="I17" s="122">
        <f>IF(H17=0,0,ROUND(H17/E17,0))</f>
        <v>73</v>
      </c>
      <c r="J17" s="123">
        <f t="shared" ref="J17:J28" si="4">IF(ISBLANK(B17)," ",VLOOKUP(B17,ProductCodes,5,FALSE))</f>
        <v>100506</v>
      </c>
      <c r="K17" s="124">
        <f t="shared" ref="K17:K36" si="5">IF(I17=0,0,IF(J17&lt;&gt;100506,0,VLOOKUP(B17,ProductCodes,3,FALSE)*I17))</f>
        <v>3982.1499999999996</v>
      </c>
      <c r="L17" s="125">
        <f t="shared" ref="L17:L36" si="6">IF(I17=0,0,IF(J17&lt;&gt;100980,0,VLOOKUP(B17,ProductCodes,3,FALSE)*I17))</f>
        <v>0</v>
      </c>
      <c r="M17" s="132"/>
    </row>
    <row r="18" spans="1:13" x14ac:dyDescent="0.2">
      <c r="A18" s="22">
        <v>2</v>
      </c>
      <c r="B18" s="134">
        <v>1000002789</v>
      </c>
      <c r="C18" s="133" t="str">
        <f t="shared" si="0"/>
        <v>Ore-Ida Reduced Sodium Tater Tots</v>
      </c>
      <c r="D18" s="135" t="str">
        <f t="shared" si="1"/>
        <v>1/2 Cup Veg</v>
      </c>
      <c r="E18" s="121">
        <f t="shared" si="2"/>
        <v>192</v>
      </c>
      <c r="F18" s="136"/>
      <c r="G18" s="136"/>
      <c r="H18" s="122">
        <f t="shared" si="3"/>
        <v>0</v>
      </c>
      <c r="I18" s="122">
        <f t="shared" ref="I18:I28" si="7">IF(H18=0,0,ROUND(H18/E18,0))</f>
        <v>0</v>
      </c>
      <c r="J18" s="123">
        <f t="shared" si="4"/>
        <v>100506</v>
      </c>
      <c r="K18" s="124">
        <f t="shared" si="5"/>
        <v>0</v>
      </c>
      <c r="L18" s="125">
        <f t="shared" si="6"/>
        <v>0</v>
      </c>
      <c r="M18" s="131"/>
    </row>
    <row r="19" spans="1:13" x14ac:dyDescent="0.2">
      <c r="A19" s="22">
        <v>3</v>
      </c>
      <c r="B19" s="134"/>
      <c r="C19" s="133" t="str">
        <f t="shared" si="0"/>
        <v xml:space="preserve"> </v>
      </c>
      <c r="D19" s="135" t="str">
        <f t="shared" si="1"/>
        <v xml:space="preserve"> </v>
      </c>
      <c r="E19" s="121" t="str">
        <f t="shared" si="2"/>
        <v xml:space="preserve"> </v>
      </c>
      <c r="F19" s="136"/>
      <c r="G19" s="136"/>
      <c r="H19" s="122">
        <f t="shared" si="3"/>
        <v>0</v>
      </c>
      <c r="I19" s="122">
        <f t="shared" si="7"/>
        <v>0</v>
      </c>
      <c r="J19" s="123" t="str">
        <f t="shared" si="4"/>
        <v xml:space="preserve"> </v>
      </c>
      <c r="K19" s="124">
        <f t="shared" si="5"/>
        <v>0</v>
      </c>
      <c r="L19" s="125">
        <f t="shared" si="6"/>
        <v>0</v>
      </c>
      <c r="M19" s="131"/>
    </row>
    <row r="20" spans="1:13" x14ac:dyDescent="0.2">
      <c r="A20" s="22">
        <v>4</v>
      </c>
      <c r="B20" s="134"/>
      <c r="C20" s="133" t="str">
        <f t="shared" si="0"/>
        <v xml:space="preserve"> </v>
      </c>
      <c r="D20" s="135" t="str">
        <f t="shared" si="1"/>
        <v xml:space="preserve"> </v>
      </c>
      <c r="E20" s="121" t="str">
        <f t="shared" si="2"/>
        <v xml:space="preserve"> </v>
      </c>
      <c r="F20" s="136"/>
      <c r="G20" s="136"/>
      <c r="H20" s="122">
        <f t="shared" si="3"/>
        <v>0</v>
      </c>
      <c r="I20" s="122">
        <f t="shared" si="7"/>
        <v>0</v>
      </c>
      <c r="J20" s="123" t="str">
        <f t="shared" si="4"/>
        <v xml:space="preserve"> </v>
      </c>
      <c r="K20" s="124">
        <f t="shared" si="5"/>
        <v>0</v>
      </c>
      <c r="L20" s="125">
        <f t="shared" si="6"/>
        <v>0</v>
      </c>
      <c r="M20" s="131"/>
    </row>
    <row r="21" spans="1:13" x14ac:dyDescent="0.2">
      <c r="A21" s="22">
        <v>5</v>
      </c>
      <c r="B21" s="134"/>
      <c r="C21" s="133" t="str">
        <f t="shared" si="0"/>
        <v xml:space="preserve"> </v>
      </c>
      <c r="D21" s="135" t="str">
        <f t="shared" si="1"/>
        <v xml:space="preserve"> </v>
      </c>
      <c r="E21" s="121" t="str">
        <f t="shared" si="2"/>
        <v xml:space="preserve"> </v>
      </c>
      <c r="F21" s="136"/>
      <c r="G21" s="136"/>
      <c r="H21" s="122">
        <f t="shared" si="3"/>
        <v>0</v>
      </c>
      <c r="I21" s="122">
        <f t="shared" si="7"/>
        <v>0</v>
      </c>
      <c r="J21" s="123" t="str">
        <f t="shared" si="4"/>
        <v xml:space="preserve"> </v>
      </c>
      <c r="K21" s="124">
        <f t="shared" si="5"/>
        <v>0</v>
      </c>
      <c r="L21" s="125">
        <f t="shared" si="6"/>
        <v>0</v>
      </c>
      <c r="M21" s="131"/>
    </row>
    <row r="22" spans="1:13" x14ac:dyDescent="0.2">
      <c r="A22" s="22">
        <v>6</v>
      </c>
      <c r="B22" s="134"/>
      <c r="C22" s="133" t="str">
        <f t="shared" si="0"/>
        <v xml:space="preserve"> </v>
      </c>
      <c r="D22" s="135" t="str">
        <f t="shared" si="1"/>
        <v xml:space="preserve"> </v>
      </c>
      <c r="E22" s="121" t="str">
        <f t="shared" si="2"/>
        <v xml:space="preserve"> </v>
      </c>
      <c r="F22" s="136"/>
      <c r="G22" s="136"/>
      <c r="H22" s="122">
        <f t="shared" si="3"/>
        <v>0</v>
      </c>
      <c r="I22" s="122">
        <f t="shared" si="7"/>
        <v>0</v>
      </c>
      <c r="J22" s="123" t="str">
        <f t="shared" si="4"/>
        <v xml:space="preserve"> </v>
      </c>
      <c r="K22" s="124">
        <f t="shared" si="5"/>
        <v>0</v>
      </c>
      <c r="L22" s="125">
        <f t="shared" si="6"/>
        <v>0</v>
      </c>
      <c r="M22" s="131"/>
    </row>
    <row r="23" spans="1:13" x14ac:dyDescent="0.2">
      <c r="A23" s="22">
        <v>7</v>
      </c>
      <c r="B23" s="134"/>
      <c r="C23" s="133" t="str">
        <f t="shared" si="0"/>
        <v xml:space="preserve"> </v>
      </c>
      <c r="D23" s="135" t="str">
        <f t="shared" si="1"/>
        <v xml:space="preserve"> </v>
      </c>
      <c r="E23" s="121" t="str">
        <f t="shared" si="2"/>
        <v xml:space="preserve"> </v>
      </c>
      <c r="F23" s="136"/>
      <c r="G23" s="136"/>
      <c r="H23" s="122">
        <f t="shared" si="3"/>
        <v>0</v>
      </c>
      <c r="I23" s="122">
        <f t="shared" si="7"/>
        <v>0</v>
      </c>
      <c r="J23" s="123" t="str">
        <f t="shared" si="4"/>
        <v xml:space="preserve"> </v>
      </c>
      <c r="K23" s="124">
        <f t="shared" si="5"/>
        <v>0</v>
      </c>
      <c r="L23" s="125">
        <f t="shared" si="6"/>
        <v>0</v>
      </c>
      <c r="M23" s="131"/>
    </row>
    <row r="24" spans="1:13" x14ac:dyDescent="0.2">
      <c r="A24" s="22">
        <v>8</v>
      </c>
      <c r="B24" s="134"/>
      <c r="C24" s="133" t="str">
        <f t="shared" si="0"/>
        <v xml:space="preserve"> </v>
      </c>
      <c r="D24" s="135" t="str">
        <f t="shared" si="1"/>
        <v xml:space="preserve"> </v>
      </c>
      <c r="E24" s="121" t="str">
        <f t="shared" si="2"/>
        <v xml:space="preserve"> </v>
      </c>
      <c r="F24" s="136"/>
      <c r="G24" s="136"/>
      <c r="H24" s="122">
        <f t="shared" si="3"/>
        <v>0</v>
      </c>
      <c r="I24" s="122">
        <f t="shared" si="7"/>
        <v>0</v>
      </c>
      <c r="J24" s="123" t="str">
        <f t="shared" si="4"/>
        <v xml:space="preserve"> </v>
      </c>
      <c r="K24" s="124">
        <f t="shared" si="5"/>
        <v>0</v>
      </c>
      <c r="L24" s="125">
        <f t="shared" si="6"/>
        <v>0</v>
      </c>
      <c r="M24" s="131"/>
    </row>
    <row r="25" spans="1:13" x14ac:dyDescent="0.2">
      <c r="A25" s="22">
        <v>9</v>
      </c>
      <c r="B25" s="134"/>
      <c r="C25" s="133" t="str">
        <f t="shared" si="0"/>
        <v xml:space="preserve"> </v>
      </c>
      <c r="D25" s="135" t="str">
        <f t="shared" si="1"/>
        <v xml:space="preserve"> </v>
      </c>
      <c r="E25" s="121" t="str">
        <f t="shared" si="2"/>
        <v xml:space="preserve"> </v>
      </c>
      <c r="F25" s="136"/>
      <c r="G25" s="136"/>
      <c r="H25" s="122">
        <f t="shared" si="3"/>
        <v>0</v>
      </c>
      <c r="I25" s="122">
        <f t="shared" si="7"/>
        <v>0</v>
      </c>
      <c r="J25" s="123" t="str">
        <f t="shared" si="4"/>
        <v xml:space="preserve"> </v>
      </c>
      <c r="K25" s="124">
        <f t="shared" si="5"/>
        <v>0</v>
      </c>
      <c r="L25" s="125">
        <f t="shared" si="6"/>
        <v>0</v>
      </c>
      <c r="M25" s="131"/>
    </row>
    <row r="26" spans="1:13" x14ac:dyDescent="0.2">
      <c r="A26" s="22">
        <v>10</v>
      </c>
      <c r="B26" s="134"/>
      <c r="C26" s="133" t="str">
        <f t="shared" si="0"/>
        <v xml:space="preserve"> </v>
      </c>
      <c r="D26" s="135" t="str">
        <f t="shared" si="1"/>
        <v xml:space="preserve"> </v>
      </c>
      <c r="E26" s="121" t="str">
        <f t="shared" si="2"/>
        <v xml:space="preserve"> </v>
      </c>
      <c r="F26" s="136"/>
      <c r="G26" s="136"/>
      <c r="H26" s="122">
        <f t="shared" si="3"/>
        <v>0</v>
      </c>
      <c r="I26" s="122">
        <f t="shared" si="7"/>
        <v>0</v>
      </c>
      <c r="J26" s="123" t="str">
        <f t="shared" si="4"/>
        <v xml:space="preserve"> </v>
      </c>
      <c r="K26" s="124">
        <f t="shared" si="5"/>
        <v>0</v>
      </c>
      <c r="L26" s="125">
        <f t="shared" si="6"/>
        <v>0</v>
      </c>
      <c r="M26" s="131"/>
    </row>
    <row r="27" spans="1:13" x14ac:dyDescent="0.2">
      <c r="A27" s="22">
        <v>11</v>
      </c>
      <c r="B27" s="134"/>
      <c r="C27" s="133" t="str">
        <f t="shared" si="0"/>
        <v xml:space="preserve"> </v>
      </c>
      <c r="D27" s="135" t="str">
        <f t="shared" si="1"/>
        <v xml:space="preserve"> </v>
      </c>
      <c r="E27" s="121" t="str">
        <f t="shared" si="2"/>
        <v xml:space="preserve"> </v>
      </c>
      <c r="F27" s="136"/>
      <c r="G27" s="136"/>
      <c r="H27" s="122">
        <f t="shared" si="3"/>
        <v>0</v>
      </c>
      <c r="I27" s="122">
        <f t="shared" si="7"/>
        <v>0</v>
      </c>
      <c r="J27" s="123" t="str">
        <f t="shared" si="4"/>
        <v xml:space="preserve"> </v>
      </c>
      <c r="K27" s="124">
        <f t="shared" si="5"/>
        <v>0</v>
      </c>
      <c r="L27" s="125">
        <f t="shared" si="6"/>
        <v>0</v>
      </c>
      <c r="M27" s="131"/>
    </row>
    <row r="28" spans="1:13" x14ac:dyDescent="0.2">
      <c r="A28" s="23">
        <v>12</v>
      </c>
      <c r="B28" s="134"/>
      <c r="C28" s="133" t="str">
        <f t="shared" si="0"/>
        <v xml:space="preserve"> </v>
      </c>
      <c r="D28" s="135" t="str">
        <f t="shared" si="1"/>
        <v xml:space="preserve"> </v>
      </c>
      <c r="E28" s="121" t="str">
        <f t="shared" si="2"/>
        <v xml:space="preserve"> </v>
      </c>
      <c r="F28" s="136"/>
      <c r="G28" s="136"/>
      <c r="H28" s="122">
        <f t="shared" si="3"/>
        <v>0</v>
      </c>
      <c r="I28" s="122">
        <f t="shared" si="7"/>
        <v>0</v>
      </c>
      <c r="J28" s="123" t="str">
        <f t="shared" si="4"/>
        <v xml:space="preserve"> </v>
      </c>
      <c r="K28" s="124">
        <f t="shared" si="5"/>
        <v>0</v>
      </c>
      <c r="L28" s="125">
        <f t="shared" si="6"/>
        <v>0</v>
      </c>
      <c r="M28" s="131"/>
    </row>
    <row r="29" spans="1:13" x14ac:dyDescent="0.2">
      <c r="A29" s="23">
        <v>13</v>
      </c>
      <c r="B29" s="134"/>
      <c r="C29" s="133" t="str">
        <f t="shared" ref="C29:C36" si="8">IF(ISBLANK(B29)," ",VLOOKUP(B29,ProductCodes,2,FALSE))</f>
        <v xml:space="preserve"> </v>
      </c>
      <c r="D29" s="135" t="str">
        <f t="shared" ref="D29:D36" si="9">IF(ISBLANK(B29)," ",VLOOKUP(B29,ProductCodes,7,FALSE))</f>
        <v xml:space="preserve"> </v>
      </c>
      <c r="E29" s="121" t="str">
        <f t="shared" ref="E29:E36" si="10">IF(ISBLANK(B29)," ",VLOOKUP(B29,ProductCodes,8,FALSE))</f>
        <v xml:space="preserve"> </v>
      </c>
      <c r="F29" s="136"/>
      <c r="G29" s="136"/>
      <c r="H29" s="122">
        <f t="shared" ref="H29:H36" si="11">F29*G29</f>
        <v>0</v>
      </c>
      <c r="I29" s="122">
        <f t="shared" ref="I29:I36" si="12">IF(H29=0,0,ROUND(H29/E29,0))</f>
        <v>0</v>
      </c>
      <c r="J29" s="123" t="str">
        <f t="shared" ref="J29:J36" si="13">IF(ISBLANK(B29)," ",VLOOKUP(B29,ProductCodes,5,FALSE))</f>
        <v xml:space="preserve"> </v>
      </c>
      <c r="K29" s="124">
        <f t="shared" si="5"/>
        <v>0</v>
      </c>
      <c r="L29" s="125">
        <f t="shared" si="6"/>
        <v>0</v>
      </c>
      <c r="M29" s="131"/>
    </row>
    <row r="30" spans="1:13" x14ac:dyDescent="0.2">
      <c r="A30" s="23">
        <v>14</v>
      </c>
      <c r="B30" s="134"/>
      <c r="C30" s="133" t="str">
        <f t="shared" si="8"/>
        <v xml:space="preserve"> </v>
      </c>
      <c r="D30" s="135" t="str">
        <f t="shared" si="9"/>
        <v xml:space="preserve"> </v>
      </c>
      <c r="E30" s="121" t="str">
        <f t="shared" si="10"/>
        <v xml:space="preserve"> </v>
      </c>
      <c r="F30" s="136"/>
      <c r="G30" s="136"/>
      <c r="H30" s="122">
        <f t="shared" si="11"/>
        <v>0</v>
      </c>
      <c r="I30" s="122">
        <f t="shared" si="12"/>
        <v>0</v>
      </c>
      <c r="J30" s="123" t="str">
        <f t="shared" si="13"/>
        <v xml:space="preserve"> </v>
      </c>
      <c r="K30" s="124">
        <f t="shared" si="5"/>
        <v>0</v>
      </c>
      <c r="L30" s="125">
        <f t="shared" si="6"/>
        <v>0</v>
      </c>
      <c r="M30" s="131"/>
    </row>
    <row r="31" spans="1:13" x14ac:dyDescent="0.2">
      <c r="A31" s="23">
        <v>15</v>
      </c>
      <c r="B31" s="134"/>
      <c r="C31" s="133" t="str">
        <f t="shared" si="8"/>
        <v xml:space="preserve"> </v>
      </c>
      <c r="D31" s="135" t="str">
        <f t="shared" si="9"/>
        <v xml:space="preserve"> </v>
      </c>
      <c r="E31" s="121" t="str">
        <f t="shared" si="10"/>
        <v xml:space="preserve"> </v>
      </c>
      <c r="F31" s="136"/>
      <c r="G31" s="136"/>
      <c r="H31" s="122">
        <f t="shared" si="11"/>
        <v>0</v>
      </c>
      <c r="I31" s="122">
        <f t="shared" si="12"/>
        <v>0</v>
      </c>
      <c r="J31" s="123" t="str">
        <f t="shared" si="13"/>
        <v xml:space="preserve"> </v>
      </c>
      <c r="K31" s="124">
        <f t="shared" si="5"/>
        <v>0</v>
      </c>
      <c r="L31" s="125">
        <f t="shared" si="6"/>
        <v>0</v>
      </c>
      <c r="M31" s="131"/>
    </row>
    <row r="32" spans="1:13" x14ac:dyDescent="0.2">
      <c r="A32" s="23">
        <v>16</v>
      </c>
      <c r="B32" s="134"/>
      <c r="C32" s="133" t="str">
        <f t="shared" si="8"/>
        <v xml:space="preserve"> </v>
      </c>
      <c r="D32" s="135" t="str">
        <f t="shared" si="9"/>
        <v xml:space="preserve"> </v>
      </c>
      <c r="E32" s="121" t="str">
        <f t="shared" si="10"/>
        <v xml:space="preserve"> </v>
      </c>
      <c r="F32" s="136"/>
      <c r="G32" s="136"/>
      <c r="H32" s="122">
        <f t="shared" si="11"/>
        <v>0</v>
      </c>
      <c r="I32" s="122">
        <f t="shared" si="12"/>
        <v>0</v>
      </c>
      <c r="J32" s="123" t="str">
        <f t="shared" si="13"/>
        <v xml:space="preserve"> </v>
      </c>
      <c r="K32" s="124">
        <f t="shared" si="5"/>
        <v>0</v>
      </c>
      <c r="L32" s="125">
        <f t="shared" si="6"/>
        <v>0</v>
      </c>
      <c r="M32" s="131"/>
    </row>
    <row r="33" spans="1:13" x14ac:dyDescent="0.2">
      <c r="A33" s="23">
        <v>17</v>
      </c>
      <c r="B33" s="134"/>
      <c r="C33" s="133" t="str">
        <f t="shared" si="8"/>
        <v xml:space="preserve"> </v>
      </c>
      <c r="D33" s="135" t="str">
        <f t="shared" si="9"/>
        <v xml:space="preserve"> </v>
      </c>
      <c r="E33" s="121" t="str">
        <f t="shared" si="10"/>
        <v xml:space="preserve"> </v>
      </c>
      <c r="F33" s="136"/>
      <c r="G33" s="136"/>
      <c r="H33" s="122">
        <f t="shared" si="11"/>
        <v>0</v>
      </c>
      <c r="I33" s="122">
        <f t="shared" si="12"/>
        <v>0</v>
      </c>
      <c r="J33" s="123" t="str">
        <f t="shared" si="13"/>
        <v xml:space="preserve"> </v>
      </c>
      <c r="K33" s="124">
        <f t="shared" si="5"/>
        <v>0</v>
      </c>
      <c r="L33" s="125">
        <f t="shared" si="6"/>
        <v>0</v>
      </c>
      <c r="M33" s="131"/>
    </row>
    <row r="34" spans="1:13" x14ac:dyDescent="0.2">
      <c r="A34" s="23">
        <v>18</v>
      </c>
      <c r="B34" s="134"/>
      <c r="C34" s="133" t="str">
        <f t="shared" si="8"/>
        <v xml:space="preserve"> </v>
      </c>
      <c r="D34" s="135" t="str">
        <f t="shared" si="9"/>
        <v xml:space="preserve"> </v>
      </c>
      <c r="E34" s="121" t="str">
        <f t="shared" si="10"/>
        <v xml:space="preserve"> </v>
      </c>
      <c r="F34" s="136"/>
      <c r="G34" s="136"/>
      <c r="H34" s="122">
        <f t="shared" si="11"/>
        <v>0</v>
      </c>
      <c r="I34" s="122">
        <f t="shared" si="12"/>
        <v>0</v>
      </c>
      <c r="J34" s="123" t="str">
        <f t="shared" si="13"/>
        <v xml:space="preserve"> </v>
      </c>
      <c r="K34" s="124">
        <f t="shared" si="5"/>
        <v>0</v>
      </c>
      <c r="L34" s="125">
        <f t="shared" si="6"/>
        <v>0</v>
      </c>
      <c r="M34" s="131"/>
    </row>
    <row r="35" spans="1:13" x14ac:dyDescent="0.2">
      <c r="A35" s="23">
        <v>19</v>
      </c>
      <c r="B35" s="134"/>
      <c r="C35" s="133" t="str">
        <f t="shared" si="8"/>
        <v xml:space="preserve"> </v>
      </c>
      <c r="D35" s="135" t="str">
        <f t="shared" si="9"/>
        <v xml:space="preserve"> </v>
      </c>
      <c r="E35" s="121" t="str">
        <f t="shared" si="10"/>
        <v xml:space="preserve"> </v>
      </c>
      <c r="F35" s="136"/>
      <c r="G35" s="136"/>
      <c r="H35" s="122">
        <f t="shared" si="11"/>
        <v>0</v>
      </c>
      <c r="I35" s="122">
        <f t="shared" si="12"/>
        <v>0</v>
      </c>
      <c r="J35" s="123" t="str">
        <f t="shared" si="13"/>
        <v xml:space="preserve"> </v>
      </c>
      <c r="K35" s="124">
        <f t="shared" si="5"/>
        <v>0</v>
      </c>
      <c r="L35" s="125">
        <f t="shared" si="6"/>
        <v>0</v>
      </c>
      <c r="M35" s="131"/>
    </row>
    <row r="36" spans="1:13" ht="13.5" thickBot="1" x14ac:dyDescent="0.25">
      <c r="A36" s="23">
        <v>20</v>
      </c>
      <c r="B36" s="134"/>
      <c r="C36" s="133" t="str">
        <f t="shared" si="8"/>
        <v xml:space="preserve"> </v>
      </c>
      <c r="D36" s="135" t="str">
        <f t="shared" si="9"/>
        <v xml:space="preserve"> </v>
      </c>
      <c r="E36" s="121" t="str">
        <f t="shared" si="10"/>
        <v xml:space="preserve"> </v>
      </c>
      <c r="F36" s="136"/>
      <c r="G36" s="136"/>
      <c r="H36" s="122">
        <f t="shared" si="11"/>
        <v>0</v>
      </c>
      <c r="I36" s="122">
        <f t="shared" si="12"/>
        <v>0</v>
      </c>
      <c r="J36" s="123" t="str">
        <f t="shared" si="13"/>
        <v xml:space="preserve"> </v>
      </c>
      <c r="K36" s="124">
        <f t="shared" si="5"/>
        <v>0</v>
      </c>
      <c r="L36" s="125">
        <f t="shared" si="6"/>
        <v>0</v>
      </c>
      <c r="M36" s="131"/>
    </row>
    <row r="37" spans="1:13" ht="15.75" thickBot="1" x14ac:dyDescent="0.3">
      <c r="A37" s="24"/>
      <c r="B37" s="183" t="s">
        <v>65</v>
      </c>
      <c r="C37" s="184"/>
      <c r="D37" s="184"/>
      <c r="E37" s="184"/>
      <c r="F37" s="184"/>
      <c r="G37" s="185"/>
      <c r="H37" s="180" t="s">
        <v>66</v>
      </c>
      <c r="I37" s="155">
        <f>SUM(I17:I36)</f>
        <v>73</v>
      </c>
      <c r="J37" s="126"/>
      <c r="K37" s="127">
        <f>SUM(K17:K36)</f>
        <v>3982.1499999999996</v>
      </c>
      <c r="L37" s="128">
        <f>SUM(L17:L36)</f>
        <v>0</v>
      </c>
    </row>
    <row r="38" spans="1:13" ht="13.5" thickBot="1" x14ac:dyDescent="0.25">
      <c r="A38" s="25"/>
      <c r="B38" s="26"/>
      <c r="C38" s="27"/>
      <c r="D38" s="28"/>
      <c r="E38" s="29"/>
      <c r="F38" s="30"/>
      <c r="G38" s="30"/>
      <c r="H38" s="181"/>
      <c r="I38" s="156" t="s">
        <v>19</v>
      </c>
      <c r="J38" s="156"/>
      <c r="K38" s="157">
        <f>K37*0.1708</f>
        <v>680.15121999999997</v>
      </c>
      <c r="L38" s="157">
        <f>L37*0.1878</f>
        <v>0</v>
      </c>
    </row>
    <row r="39" spans="1:13" ht="13.5" thickBot="1" x14ac:dyDescent="0.25">
      <c r="A39" s="25"/>
      <c r="B39" s="31" t="s">
        <v>102</v>
      </c>
      <c r="C39" s="27"/>
      <c r="D39" s="28"/>
      <c r="E39" s="29"/>
      <c r="F39" s="30"/>
      <c r="G39" s="30"/>
      <c r="K39" s="55"/>
      <c r="L39" s="55"/>
    </row>
    <row r="40" spans="1:13" ht="13.5" thickBot="1" x14ac:dyDescent="0.25">
      <c r="A40" s="25"/>
      <c r="B40" s="26"/>
      <c r="C40" s="27"/>
      <c r="D40" s="28"/>
      <c r="E40" s="29"/>
      <c r="F40" s="30"/>
      <c r="H40" s="170" t="s">
        <v>35</v>
      </c>
      <c r="I40" s="171"/>
      <c r="J40" s="54"/>
      <c r="K40" s="129">
        <f>(C6+C9)-K37</f>
        <v>-3982.1499999999996</v>
      </c>
      <c r="L40" s="130">
        <f>(C7+C10)-L37</f>
        <v>0</v>
      </c>
    </row>
    <row r="42" spans="1:13" x14ac:dyDescent="0.2">
      <c r="C42" s="2" t="s">
        <v>120</v>
      </c>
    </row>
    <row r="44" spans="1:13" x14ac:dyDescent="0.2">
      <c r="C44" s="2" t="s">
        <v>119</v>
      </c>
    </row>
  </sheetData>
  <mergeCells count="11">
    <mergeCell ref="H40:I40"/>
    <mergeCell ref="K9:M9"/>
    <mergeCell ref="K10:M10"/>
    <mergeCell ref="A1:K2"/>
    <mergeCell ref="C3:H3"/>
    <mergeCell ref="C4:G4"/>
    <mergeCell ref="H37:H38"/>
    <mergeCell ref="C13:F13"/>
    <mergeCell ref="B37:G37"/>
    <mergeCell ref="K7:M7"/>
    <mergeCell ref="M14:M16"/>
  </mergeCells>
  <phoneticPr fontId="0"/>
  <conditionalFormatting sqref="G12 F9:F11">
    <cfRule type="cellIs" dxfId="17" priority="1" stopIfTrue="1" operator="lessThan">
      <formula>0</formula>
    </cfRule>
  </conditionalFormatting>
  <conditionalFormatting sqref="E9:E11">
    <cfRule type="cellIs" dxfId="16" priority="3" stopIfTrue="1" operator="greaterThan">
      <formula>$C$6 + $C$9</formula>
    </cfRule>
  </conditionalFormatting>
  <conditionalFormatting sqref="F12">
    <cfRule type="cellIs" dxfId="15" priority="4" stopIfTrue="1" operator="greaterThan">
      <formula>$C$8</formula>
    </cfRule>
  </conditionalFormatting>
  <dataValidations count="1">
    <dataValidation type="list" allowBlank="1" showInputMessage="1" showErrorMessage="1" sqref="D38:D40" xr:uid="{00000000-0002-0000-0100-000000000000}">
      <formula1>$D$28:$G$28</formula1>
    </dataValidation>
  </dataValidations>
  <pageMargins left="0.75" right="0.75" top="1" bottom="1" header="0.5" footer="0.5"/>
  <pageSetup scale="5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'PRODUCT REFERENCE'!$A$2:$A$29</xm:f>
          </x14:formula1>
          <xm:sqref>B17:B36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39"/>
  <sheetViews>
    <sheetView zoomScale="85" zoomScaleNormal="85" workbookViewId="0">
      <selection activeCell="D8" sqref="D8"/>
    </sheetView>
  </sheetViews>
  <sheetFormatPr defaultColWidth="11.42578125" defaultRowHeight="12.75" x14ac:dyDescent="0.2"/>
  <cols>
    <col min="1" max="1" width="3.7109375" customWidth="1"/>
    <col min="2" max="2" width="11.42578125" customWidth="1"/>
    <col min="3" max="3" width="55.42578125" customWidth="1"/>
    <col min="4" max="4" width="13" customWidth="1"/>
    <col min="5" max="6" width="11.42578125" customWidth="1"/>
    <col min="7" max="7" width="8.28515625" customWidth="1"/>
    <col min="8" max="8" width="8.140625" customWidth="1"/>
    <col min="9" max="9" width="8.7109375" customWidth="1"/>
    <col min="10" max="10" width="7.85546875" customWidth="1"/>
    <col min="11" max="11" width="7.28515625" customWidth="1"/>
    <col min="12" max="12" width="8.7109375" customWidth="1"/>
    <col min="13" max="13" width="7.42578125" customWidth="1"/>
    <col min="14" max="15" width="8.140625" customWidth="1"/>
    <col min="16" max="16" width="7.28515625" customWidth="1"/>
  </cols>
  <sheetData>
    <row r="1" spans="2:17" ht="12.75" customHeight="1" x14ac:dyDescent="0.2">
      <c r="B1" s="178" t="s">
        <v>144</v>
      </c>
      <c r="C1" s="178"/>
      <c r="D1" s="178"/>
      <c r="E1" s="178"/>
      <c r="F1" s="178"/>
      <c r="G1" s="178"/>
      <c r="H1" s="178"/>
      <c r="I1" s="178"/>
      <c r="J1" s="178"/>
      <c r="K1" s="178"/>
      <c r="L1" s="178"/>
      <c r="M1" s="178"/>
      <c r="N1" s="178"/>
      <c r="O1" s="178"/>
      <c r="P1" s="178"/>
      <c r="Q1" s="178"/>
    </row>
    <row r="2" spans="2:17" ht="12.75" customHeight="1" x14ac:dyDescent="0.2">
      <c r="B2" s="178"/>
      <c r="C2" s="178"/>
      <c r="D2" s="178"/>
      <c r="E2" s="178"/>
      <c r="F2" s="178"/>
      <c r="G2" s="178"/>
      <c r="H2" s="178"/>
      <c r="I2" s="178"/>
      <c r="J2" s="178"/>
      <c r="K2" s="178"/>
      <c r="L2" s="178"/>
      <c r="M2" s="178"/>
      <c r="N2" s="178"/>
      <c r="O2" s="178"/>
      <c r="P2" s="178"/>
      <c r="Q2" s="178"/>
    </row>
    <row r="3" spans="2:17" ht="12.75" customHeight="1" x14ac:dyDescent="0.25">
      <c r="B3" s="65"/>
      <c r="C3" s="1"/>
      <c r="D3" s="1"/>
      <c r="E3" s="1"/>
      <c r="F3" s="1"/>
      <c r="G3" s="1"/>
      <c r="H3" s="1"/>
      <c r="I3" s="1"/>
      <c r="J3" s="1"/>
      <c r="K3" s="1"/>
      <c r="L3" s="1"/>
      <c r="M3" s="1"/>
      <c r="N3" s="1"/>
      <c r="O3" s="1"/>
      <c r="P3" s="1"/>
      <c r="Q3" s="1"/>
    </row>
    <row r="4" spans="2:17" ht="12.75" customHeight="1" x14ac:dyDescent="0.25">
      <c r="F4" s="191" t="s">
        <v>57</v>
      </c>
      <c r="G4" s="191"/>
      <c r="H4" s="191"/>
      <c r="I4" s="1"/>
      <c r="J4" s="1"/>
      <c r="K4" s="1"/>
      <c r="L4" s="1"/>
      <c r="M4" s="1"/>
      <c r="N4" s="1"/>
      <c r="O4" s="1"/>
      <c r="P4" s="1"/>
      <c r="Q4" s="1"/>
    </row>
    <row r="5" spans="2:17" ht="12.75" customHeight="1" x14ac:dyDescent="0.25">
      <c r="F5" s="191"/>
      <c r="G5" s="191"/>
      <c r="H5" s="191"/>
      <c r="I5" s="1"/>
      <c r="J5" s="1"/>
      <c r="K5" s="1"/>
      <c r="L5" s="1"/>
      <c r="M5" s="1"/>
      <c r="N5" s="1"/>
      <c r="O5" s="1"/>
      <c r="P5" s="1"/>
      <c r="Q5" s="1"/>
    </row>
    <row r="6" spans="2:17" ht="12.75" customHeight="1" x14ac:dyDescent="0.25">
      <c r="G6" s="66"/>
      <c r="H6" s="66"/>
      <c r="I6" s="66"/>
      <c r="J6" s="66"/>
    </row>
    <row r="7" spans="2:17" ht="14.1" customHeight="1" x14ac:dyDescent="0.25">
      <c r="G7" s="53"/>
      <c r="H7" s="66"/>
      <c r="I7" s="66"/>
      <c r="J7" s="66"/>
    </row>
    <row r="8" spans="2:17" ht="14.1" customHeight="1" x14ac:dyDescent="0.2"/>
    <row r="9" spans="2:17" ht="14.1" customHeight="1" x14ac:dyDescent="0.2"/>
    <row r="12" spans="2:17" x14ac:dyDescent="0.2">
      <c r="B12" s="10"/>
      <c r="C12" s="11"/>
      <c r="D12" s="12"/>
      <c r="E12" s="13"/>
      <c r="F12" s="13"/>
    </row>
    <row r="13" spans="2:17" ht="15.75" thickBot="1" x14ac:dyDescent="0.25">
      <c r="B13" s="85"/>
      <c r="C13" s="192" t="s">
        <v>76</v>
      </c>
      <c r="D13" s="193"/>
      <c r="E13" s="193"/>
      <c r="F13" s="194"/>
      <c r="G13" s="27"/>
      <c r="H13" s="27"/>
      <c r="I13" s="27"/>
      <c r="J13" s="27"/>
      <c r="K13" s="27"/>
      <c r="L13" s="27"/>
      <c r="M13" s="27"/>
      <c r="N13" s="27"/>
      <c r="O13" s="27"/>
      <c r="P13" s="86"/>
      <c r="Q13" s="86"/>
    </row>
    <row r="14" spans="2:17" ht="13.5" thickBot="1" x14ac:dyDescent="0.25">
      <c r="B14" s="195" t="s">
        <v>67</v>
      </c>
      <c r="C14" s="198" t="s">
        <v>58</v>
      </c>
      <c r="D14" s="87"/>
      <c r="E14" s="88"/>
      <c r="F14" s="88"/>
      <c r="G14" s="201" t="s">
        <v>59</v>
      </c>
      <c r="H14" s="201"/>
      <c r="I14" s="201"/>
      <c r="J14" s="201"/>
      <c r="K14" s="201"/>
      <c r="L14" s="201"/>
      <c r="M14" s="201"/>
      <c r="N14" s="88"/>
      <c r="O14" s="88"/>
      <c r="P14" s="86"/>
      <c r="Q14" s="89"/>
    </row>
    <row r="15" spans="2:17" ht="13.5" thickBot="1" x14ac:dyDescent="0.25">
      <c r="B15" s="196"/>
      <c r="C15" s="199"/>
      <c r="D15" s="67" t="s">
        <v>60</v>
      </c>
      <c r="E15" s="201" t="s">
        <v>61</v>
      </c>
      <c r="F15" s="201"/>
      <c r="G15" s="201"/>
      <c r="H15" s="201"/>
      <c r="I15" s="201"/>
      <c r="J15" s="201"/>
      <c r="K15" s="201"/>
      <c r="L15" s="201"/>
      <c r="M15" s="201"/>
      <c r="N15" s="201"/>
      <c r="O15" s="201"/>
      <c r="P15" s="202"/>
      <c r="Q15" s="68" t="s">
        <v>62</v>
      </c>
    </row>
    <row r="16" spans="2:17" ht="13.5" thickBot="1" x14ac:dyDescent="0.25">
      <c r="B16" s="197"/>
      <c r="C16" s="200"/>
      <c r="D16" s="69" t="s">
        <v>63</v>
      </c>
      <c r="E16" s="70">
        <v>0</v>
      </c>
      <c r="F16" s="71">
        <v>0</v>
      </c>
      <c r="G16" s="72">
        <v>0</v>
      </c>
      <c r="H16" s="71">
        <v>0</v>
      </c>
      <c r="I16" s="72">
        <v>0</v>
      </c>
      <c r="J16" s="71">
        <v>0</v>
      </c>
      <c r="K16" s="72">
        <v>0</v>
      </c>
      <c r="L16" s="71">
        <v>0</v>
      </c>
      <c r="M16" s="72">
        <v>0</v>
      </c>
      <c r="N16" s="71"/>
      <c r="O16" s="72">
        <v>0</v>
      </c>
      <c r="P16" s="73">
        <v>0</v>
      </c>
      <c r="Q16" s="74" t="s">
        <v>63</v>
      </c>
    </row>
    <row r="17" spans="1:17" x14ac:dyDescent="0.2">
      <c r="A17">
        <v>1</v>
      </c>
      <c r="B17" s="90">
        <f>ANNUAL!B$17</f>
        <v>1000000496</v>
      </c>
      <c r="C17" s="75" t="str">
        <f>ANNUAL!C$17</f>
        <v>McCain® Crispy Bakeable Seasoned 8-cut Wedges</v>
      </c>
      <c r="D17" s="77">
        <f>ANNUAL!I$17</f>
        <v>73</v>
      </c>
      <c r="E17" s="91">
        <v>100</v>
      </c>
      <c r="F17" s="91">
        <v>0</v>
      </c>
      <c r="G17" s="91">
        <v>0</v>
      </c>
      <c r="H17" s="91">
        <v>0</v>
      </c>
      <c r="I17" s="91">
        <v>0</v>
      </c>
      <c r="J17" s="91">
        <v>0</v>
      </c>
      <c r="K17" s="91">
        <v>0</v>
      </c>
      <c r="L17" s="91">
        <v>0</v>
      </c>
      <c r="M17" s="91">
        <v>0</v>
      </c>
      <c r="N17" s="91"/>
      <c r="O17" s="91">
        <v>0</v>
      </c>
      <c r="P17" s="92">
        <v>0</v>
      </c>
      <c r="Q17" s="78">
        <f t="shared" ref="Q17:Q28" si="0">SUM(E17:P17)</f>
        <v>100</v>
      </c>
    </row>
    <row r="18" spans="1:17" x14ac:dyDescent="0.2">
      <c r="A18">
        <v>2</v>
      </c>
      <c r="B18" s="93">
        <f>ANNUAL!B$18</f>
        <v>1000002789</v>
      </c>
      <c r="C18" s="79" t="str">
        <f>ANNUAL!C$18</f>
        <v>Ore-Ida Reduced Sodium Tater Tots</v>
      </c>
      <c r="D18" s="80">
        <f>ANNUAL!I$18</f>
        <v>0</v>
      </c>
      <c r="E18" s="91">
        <v>0</v>
      </c>
      <c r="F18" s="91">
        <v>0</v>
      </c>
      <c r="G18" s="91">
        <v>0</v>
      </c>
      <c r="H18" s="91">
        <v>0</v>
      </c>
      <c r="I18" s="91">
        <v>0</v>
      </c>
      <c r="J18" s="91">
        <v>0</v>
      </c>
      <c r="K18" s="91">
        <v>0</v>
      </c>
      <c r="L18" s="91">
        <v>0</v>
      </c>
      <c r="M18" s="91">
        <v>0</v>
      </c>
      <c r="N18" s="91">
        <v>0</v>
      </c>
      <c r="O18" s="91">
        <v>0</v>
      </c>
      <c r="P18" s="92">
        <v>0</v>
      </c>
      <c r="Q18" s="81">
        <f t="shared" si="0"/>
        <v>0</v>
      </c>
    </row>
    <row r="19" spans="1:17" x14ac:dyDescent="0.2">
      <c r="A19">
        <v>3</v>
      </c>
      <c r="B19" s="93">
        <f>ANNUAL!B$19</f>
        <v>0</v>
      </c>
      <c r="C19" s="79" t="str">
        <f>ANNUAL!C$19</f>
        <v xml:space="preserve"> </v>
      </c>
      <c r="D19" s="82">
        <f>ANNUAL!I$19</f>
        <v>0</v>
      </c>
      <c r="E19" s="91">
        <v>0</v>
      </c>
      <c r="F19" s="91">
        <v>0</v>
      </c>
      <c r="G19" s="91">
        <v>0</v>
      </c>
      <c r="H19" s="91">
        <v>0</v>
      </c>
      <c r="I19" s="91">
        <v>0</v>
      </c>
      <c r="J19" s="91">
        <v>0</v>
      </c>
      <c r="K19" s="91">
        <v>0</v>
      </c>
      <c r="L19" s="91">
        <v>0</v>
      </c>
      <c r="M19" s="91">
        <v>0</v>
      </c>
      <c r="N19" s="91">
        <v>0</v>
      </c>
      <c r="O19" s="91">
        <v>0</v>
      </c>
      <c r="P19" s="91">
        <v>0</v>
      </c>
      <c r="Q19" s="81">
        <f t="shared" si="0"/>
        <v>0</v>
      </c>
    </row>
    <row r="20" spans="1:17" x14ac:dyDescent="0.2">
      <c r="A20">
        <v>4</v>
      </c>
      <c r="B20" s="93">
        <f>ANNUAL!B$20</f>
        <v>0</v>
      </c>
      <c r="C20" s="79" t="str">
        <f>ANNUAL!C$20</f>
        <v xml:space="preserve"> </v>
      </c>
      <c r="D20" s="82">
        <f>ANNUAL!I$20</f>
        <v>0</v>
      </c>
      <c r="E20" s="91">
        <v>0</v>
      </c>
      <c r="F20" s="91">
        <v>0</v>
      </c>
      <c r="G20" s="91">
        <v>0</v>
      </c>
      <c r="H20" s="91">
        <v>0</v>
      </c>
      <c r="I20" s="91">
        <v>0</v>
      </c>
      <c r="J20" s="91">
        <v>0</v>
      </c>
      <c r="K20" s="91">
        <v>0</v>
      </c>
      <c r="L20" s="91">
        <v>0</v>
      </c>
      <c r="M20" s="91">
        <v>0</v>
      </c>
      <c r="N20" s="91">
        <v>0</v>
      </c>
      <c r="O20" s="91">
        <v>0</v>
      </c>
      <c r="P20" s="92">
        <v>0</v>
      </c>
      <c r="Q20" s="81">
        <f t="shared" si="0"/>
        <v>0</v>
      </c>
    </row>
    <row r="21" spans="1:17" x14ac:dyDescent="0.2">
      <c r="A21">
        <v>5</v>
      </c>
      <c r="B21" s="93">
        <f>ANNUAL!B$21</f>
        <v>0</v>
      </c>
      <c r="C21" s="79" t="str">
        <f>ANNUAL!C$21</f>
        <v xml:space="preserve"> </v>
      </c>
      <c r="D21" s="82">
        <f>ANNUAL!I$21</f>
        <v>0</v>
      </c>
      <c r="E21" s="91">
        <v>0</v>
      </c>
      <c r="F21" s="91">
        <v>0</v>
      </c>
      <c r="G21" s="91">
        <v>0</v>
      </c>
      <c r="H21" s="91">
        <v>0</v>
      </c>
      <c r="I21" s="91">
        <v>0</v>
      </c>
      <c r="J21" s="91">
        <v>0</v>
      </c>
      <c r="K21" s="91">
        <v>0</v>
      </c>
      <c r="L21" s="91">
        <v>0</v>
      </c>
      <c r="M21" s="91">
        <v>0</v>
      </c>
      <c r="N21" s="91">
        <v>0</v>
      </c>
      <c r="O21" s="91">
        <v>0</v>
      </c>
      <c r="P21" s="92">
        <v>0</v>
      </c>
      <c r="Q21" s="81">
        <f t="shared" si="0"/>
        <v>0</v>
      </c>
    </row>
    <row r="22" spans="1:17" x14ac:dyDescent="0.2">
      <c r="A22">
        <v>6</v>
      </c>
      <c r="B22" s="93">
        <f>ANNUAL!B$22</f>
        <v>0</v>
      </c>
      <c r="C22" s="79" t="str">
        <f>ANNUAL!C$22</f>
        <v xml:space="preserve"> </v>
      </c>
      <c r="D22" s="82">
        <f>ANNUAL!I$22</f>
        <v>0</v>
      </c>
      <c r="E22" s="91">
        <v>0</v>
      </c>
      <c r="F22" s="91">
        <v>0</v>
      </c>
      <c r="G22" s="91">
        <v>0</v>
      </c>
      <c r="H22" s="91">
        <v>0</v>
      </c>
      <c r="I22" s="91">
        <v>0</v>
      </c>
      <c r="J22" s="91">
        <v>0</v>
      </c>
      <c r="K22" s="91">
        <v>0</v>
      </c>
      <c r="L22" s="91">
        <v>0</v>
      </c>
      <c r="M22" s="91">
        <v>0</v>
      </c>
      <c r="N22" s="91">
        <v>0</v>
      </c>
      <c r="O22" s="91">
        <v>0</v>
      </c>
      <c r="P22" s="92">
        <v>0</v>
      </c>
      <c r="Q22" s="81">
        <f t="shared" si="0"/>
        <v>0</v>
      </c>
    </row>
    <row r="23" spans="1:17" x14ac:dyDescent="0.2">
      <c r="A23">
        <v>7</v>
      </c>
      <c r="B23" s="93">
        <f>ANNUAL!B$23</f>
        <v>0</v>
      </c>
      <c r="C23" s="79" t="str">
        <f>ANNUAL!C$23</f>
        <v xml:space="preserve"> </v>
      </c>
      <c r="D23" s="82">
        <f>ANNUAL!I$23</f>
        <v>0</v>
      </c>
      <c r="E23" s="91">
        <v>0</v>
      </c>
      <c r="F23" s="91">
        <v>0</v>
      </c>
      <c r="G23" s="91">
        <v>0</v>
      </c>
      <c r="H23" s="91">
        <v>0</v>
      </c>
      <c r="I23" s="91">
        <v>0</v>
      </c>
      <c r="J23" s="91">
        <v>0</v>
      </c>
      <c r="K23" s="91">
        <v>0</v>
      </c>
      <c r="L23" s="91">
        <v>0</v>
      </c>
      <c r="M23" s="91">
        <v>0</v>
      </c>
      <c r="N23" s="91">
        <v>0</v>
      </c>
      <c r="O23" s="91">
        <v>0</v>
      </c>
      <c r="P23" s="92">
        <v>0</v>
      </c>
      <c r="Q23" s="81">
        <f t="shared" si="0"/>
        <v>0</v>
      </c>
    </row>
    <row r="24" spans="1:17" x14ac:dyDescent="0.2">
      <c r="A24">
        <v>8</v>
      </c>
      <c r="B24" s="93">
        <f>ANNUAL!B$24</f>
        <v>0</v>
      </c>
      <c r="C24" s="79" t="str">
        <f>ANNUAL!C$24</f>
        <v xml:space="preserve"> </v>
      </c>
      <c r="D24" s="82">
        <f>ANNUAL!I$24</f>
        <v>0</v>
      </c>
      <c r="E24" s="91">
        <v>0</v>
      </c>
      <c r="F24" s="91">
        <v>0</v>
      </c>
      <c r="G24" s="91">
        <v>0</v>
      </c>
      <c r="H24" s="91">
        <v>0</v>
      </c>
      <c r="I24" s="91">
        <v>0</v>
      </c>
      <c r="J24" s="91">
        <v>0</v>
      </c>
      <c r="K24" s="91">
        <v>0</v>
      </c>
      <c r="L24" s="91">
        <v>0</v>
      </c>
      <c r="M24" s="91">
        <v>0</v>
      </c>
      <c r="N24" s="91">
        <v>0</v>
      </c>
      <c r="O24" s="91">
        <v>0</v>
      </c>
      <c r="P24" s="92">
        <v>0</v>
      </c>
      <c r="Q24" s="81">
        <f t="shared" si="0"/>
        <v>0</v>
      </c>
    </row>
    <row r="25" spans="1:17" x14ac:dyDescent="0.2">
      <c r="A25">
        <v>9</v>
      </c>
      <c r="B25" s="93">
        <f>ANNUAL!B$25</f>
        <v>0</v>
      </c>
      <c r="C25" s="79" t="str">
        <f>ANNUAL!C$25</f>
        <v xml:space="preserve"> </v>
      </c>
      <c r="D25" s="82">
        <f>ANNUAL!I$25</f>
        <v>0</v>
      </c>
      <c r="E25" s="91">
        <v>0</v>
      </c>
      <c r="F25" s="91">
        <v>0</v>
      </c>
      <c r="G25" s="91">
        <v>0</v>
      </c>
      <c r="H25" s="91">
        <v>0</v>
      </c>
      <c r="I25" s="91">
        <v>0</v>
      </c>
      <c r="J25" s="91">
        <v>0</v>
      </c>
      <c r="K25" s="91">
        <v>0</v>
      </c>
      <c r="L25" s="91">
        <v>0</v>
      </c>
      <c r="M25" s="91">
        <v>0</v>
      </c>
      <c r="N25" s="91">
        <v>0</v>
      </c>
      <c r="O25" s="91">
        <v>0</v>
      </c>
      <c r="P25" s="92">
        <v>0</v>
      </c>
      <c r="Q25" s="81">
        <f t="shared" si="0"/>
        <v>0</v>
      </c>
    </row>
    <row r="26" spans="1:17" x14ac:dyDescent="0.2">
      <c r="A26">
        <v>10</v>
      </c>
      <c r="B26" s="93">
        <f>ANNUAL!B$26</f>
        <v>0</v>
      </c>
      <c r="C26" s="79" t="str">
        <f>ANNUAL!C$26</f>
        <v xml:space="preserve"> </v>
      </c>
      <c r="D26" s="82">
        <f>ANNUAL!I$26</f>
        <v>0</v>
      </c>
      <c r="E26" s="91">
        <v>0</v>
      </c>
      <c r="F26" s="91">
        <v>0</v>
      </c>
      <c r="G26" s="91">
        <v>0</v>
      </c>
      <c r="H26" s="91">
        <v>0</v>
      </c>
      <c r="I26" s="91">
        <v>0</v>
      </c>
      <c r="J26" s="91">
        <v>0</v>
      </c>
      <c r="K26" s="91">
        <v>0</v>
      </c>
      <c r="L26" s="91">
        <v>0</v>
      </c>
      <c r="M26" s="91">
        <v>0</v>
      </c>
      <c r="N26" s="91">
        <v>0</v>
      </c>
      <c r="O26" s="91">
        <v>0</v>
      </c>
      <c r="P26" s="92">
        <v>0</v>
      </c>
      <c r="Q26" s="81">
        <f t="shared" si="0"/>
        <v>0</v>
      </c>
    </row>
    <row r="27" spans="1:17" x14ac:dyDescent="0.2">
      <c r="A27">
        <v>11</v>
      </c>
      <c r="B27" s="93">
        <f>ANNUAL!B$27</f>
        <v>0</v>
      </c>
      <c r="C27" s="79" t="str">
        <f>ANNUAL!C$27</f>
        <v xml:space="preserve"> </v>
      </c>
      <c r="D27" s="82">
        <f>ANNUAL!I$27</f>
        <v>0</v>
      </c>
      <c r="E27" s="91">
        <v>0</v>
      </c>
      <c r="F27" s="91">
        <v>0</v>
      </c>
      <c r="G27" s="91">
        <v>0</v>
      </c>
      <c r="H27" s="91">
        <v>0</v>
      </c>
      <c r="I27" s="91">
        <v>0</v>
      </c>
      <c r="J27" s="91">
        <v>0</v>
      </c>
      <c r="K27" s="91">
        <v>0</v>
      </c>
      <c r="L27" s="91">
        <v>0</v>
      </c>
      <c r="M27" s="91">
        <v>0</v>
      </c>
      <c r="N27" s="91">
        <v>0</v>
      </c>
      <c r="O27" s="91">
        <v>0</v>
      </c>
      <c r="P27" s="92">
        <v>0</v>
      </c>
      <c r="Q27" s="81">
        <f t="shared" si="0"/>
        <v>0</v>
      </c>
    </row>
    <row r="28" spans="1:17" x14ac:dyDescent="0.2">
      <c r="A28">
        <v>12</v>
      </c>
      <c r="B28" s="93">
        <f>ANNUAL!B$28</f>
        <v>0</v>
      </c>
      <c r="C28" s="79" t="str">
        <f>ANNUAL!C$28</f>
        <v xml:space="preserve"> </v>
      </c>
      <c r="D28" s="82">
        <f>ANNUAL!I$28</f>
        <v>0</v>
      </c>
      <c r="E28" s="91">
        <v>0</v>
      </c>
      <c r="F28" s="91">
        <v>0</v>
      </c>
      <c r="G28" s="91">
        <v>0</v>
      </c>
      <c r="H28" s="91">
        <v>0</v>
      </c>
      <c r="I28" s="91">
        <v>0</v>
      </c>
      <c r="J28" s="91">
        <v>0</v>
      </c>
      <c r="K28" s="91">
        <v>0</v>
      </c>
      <c r="L28" s="91">
        <v>0</v>
      </c>
      <c r="M28" s="91">
        <v>0</v>
      </c>
      <c r="N28" s="91">
        <v>0</v>
      </c>
      <c r="O28" s="91">
        <v>0</v>
      </c>
      <c r="P28" s="92">
        <v>0</v>
      </c>
      <c r="Q28" s="81">
        <f t="shared" si="0"/>
        <v>0</v>
      </c>
    </row>
    <row r="29" spans="1:17" x14ac:dyDescent="0.2">
      <c r="A29">
        <v>13</v>
      </c>
      <c r="B29" s="93">
        <f>ANNUAL!B$28</f>
        <v>0</v>
      </c>
      <c r="C29" s="79" t="str">
        <f>ANNUAL!C$29</f>
        <v xml:space="preserve"> </v>
      </c>
      <c r="D29" s="82">
        <f>ANNUAL!I$29</f>
        <v>0</v>
      </c>
      <c r="E29" s="91">
        <v>0</v>
      </c>
      <c r="F29" s="91">
        <v>0</v>
      </c>
      <c r="G29" s="91">
        <v>0</v>
      </c>
      <c r="H29" s="91">
        <v>0</v>
      </c>
      <c r="I29" s="91">
        <v>0</v>
      </c>
      <c r="J29" s="91">
        <v>0</v>
      </c>
      <c r="K29" s="91">
        <v>0</v>
      </c>
      <c r="L29" s="91">
        <v>0</v>
      </c>
      <c r="M29" s="91">
        <v>0</v>
      </c>
      <c r="N29" s="91">
        <v>0</v>
      </c>
      <c r="O29" s="91">
        <v>0</v>
      </c>
      <c r="P29" s="92">
        <v>0</v>
      </c>
      <c r="Q29" s="81">
        <f t="shared" ref="Q29:Q36" si="1">SUM(E29:P29)</f>
        <v>0</v>
      </c>
    </row>
    <row r="30" spans="1:17" x14ac:dyDescent="0.2">
      <c r="A30">
        <v>14</v>
      </c>
      <c r="B30" s="93">
        <f>ANNUAL!B$28</f>
        <v>0</v>
      </c>
      <c r="C30" s="79" t="str">
        <f>ANNUAL!C$30</f>
        <v xml:space="preserve"> </v>
      </c>
      <c r="D30" s="82">
        <f>ANNUAL!I$30</f>
        <v>0</v>
      </c>
      <c r="E30" s="91">
        <v>0</v>
      </c>
      <c r="F30" s="91">
        <v>0</v>
      </c>
      <c r="G30" s="91">
        <v>0</v>
      </c>
      <c r="H30" s="91">
        <v>0</v>
      </c>
      <c r="I30" s="91">
        <v>0</v>
      </c>
      <c r="J30" s="91">
        <v>0</v>
      </c>
      <c r="K30" s="91">
        <v>0</v>
      </c>
      <c r="L30" s="91">
        <v>0</v>
      </c>
      <c r="M30" s="91">
        <v>0</v>
      </c>
      <c r="N30" s="91">
        <v>0</v>
      </c>
      <c r="O30" s="91">
        <v>0</v>
      </c>
      <c r="P30" s="92">
        <v>0</v>
      </c>
      <c r="Q30" s="81">
        <f t="shared" si="1"/>
        <v>0</v>
      </c>
    </row>
    <row r="31" spans="1:17" x14ac:dyDescent="0.2">
      <c r="A31">
        <v>15</v>
      </c>
      <c r="B31" s="93">
        <f>ANNUAL!B$28</f>
        <v>0</v>
      </c>
      <c r="C31" s="79" t="str">
        <f>ANNUAL!C$31</f>
        <v xml:space="preserve"> </v>
      </c>
      <c r="D31" s="82">
        <f>ANNUAL!I$31</f>
        <v>0</v>
      </c>
      <c r="E31" s="91">
        <v>0</v>
      </c>
      <c r="F31" s="91">
        <v>0</v>
      </c>
      <c r="G31" s="91">
        <v>0</v>
      </c>
      <c r="H31" s="91">
        <v>0</v>
      </c>
      <c r="I31" s="91">
        <v>0</v>
      </c>
      <c r="J31" s="91">
        <v>0</v>
      </c>
      <c r="K31" s="91">
        <v>0</v>
      </c>
      <c r="L31" s="91">
        <v>0</v>
      </c>
      <c r="M31" s="91">
        <v>0</v>
      </c>
      <c r="N31" s="91">
        <v>0</v>
      </c>
      <c r="O31" s="91">
        <v>0</v>
      </c>
      <c r="P31" s="92">
        <v>0</v>
      </c>
      <c r="Q31" s="81">
        <f t="shared" si="1"/>
        <v>0</v>
      </c>
    </row>
    <row r="32" spans="1:17" x14ac:dyDescent="0.2">
      <c r="A32">
        <v>16</v>
      </c>
      <c r="B32" s="93">
        <f>ANNUAL!B$28</f>
        <v>0</v>
      </c>
      <c r="C32" s="79" t="str">
        <f>ANNUAL!C$32</f>
        <v xml:space="preserve"> </v>
      </c>
      <c r="D32" s="82">
        <f>ANNUAL!I$32</f>
        <v>0</v>
      </c>
      <c r="E32" s="91">
        <v>0</v>
      </c>
      <c r="F32" s="91">
        <v>0</v>
      </c>
      <c r="G32" s="91">
        <v>0</v>
      </c>
      <c r="H32" s="91">
        <v>0</v>
      </c>
      <c r="I32" s="91">
        <v>0</v>
      </c>
      <c r="J32" s="91">
        <v>0</v>
      </c>
      <c r="K32" s="91">
        <v>0</v>
      </c>
      <c r="L32" s="91">
        <v>0</v>
      </c>
      <c r="M32" s="91">
        <v>0</v>
      </c>
      <c r="N32" s="91">
        <v>0</v>
      </c>
      <c r="O32" s="91">
        <v>0</v>
      </c>
      <c r="P32" s="92">
        <v>0</v>
      </c>
      <c r="Q32" s="81">
        <f t="shared" si="1"/>
        <v>0</v>
      </c>
    </row>
    <row r="33" spans="1:17" x14ac:dyDescent="0.2">
      <c r="A33">
        <v>17</v>
      </c>
      <c r="B33" s="93">
        <f>ANNUAL!B$28</f>
        <v>0</v>
      </c>
      <c r="C33" s="79" t="str">
        <f>ANNUAL!C$33</f>
        <v xml:space="preserve"> </v>
      </c>
      <c r="D33" s="82">
        <f>ANNUAL!I$33</f>
        <v>0</v>
      </c>
      <c r="E33" s="91">
        <v>0</v>
      </c>
      <c r="F33" s="91">
        <v>0</v>
      </c>
      <c r="G33" s="91">
        <v>0</v>
      </c>
      <c r="H33" s="91">
        <v>0</v>
      </c>
      <c r="I33" s="91">
        <v>0</v>
      </c>
      <c r="J33" s="91">
        <v>0</v>
      </c>
      <c r="K33" s="91">
        <v>0</v>
      </c>
      <c r="L33" s="91">
        <v>0</v>
      </c>
      <c r="M33" s="91">
        <v>0</v>
      </c>
      <c r="N33" s="91">
        <v>0</v>
      </c>
      <c r="O33" s="91">
        <v>0</v>
      </c>
      <c r="P33" s="92">
        <v>0</v>
      </c>
      <c r="Q33" s="81">
        <f t="shared" si="1"/>
        <v>0</v>
      </c>
    </row>
    <row r="34" spans="1:17" x14ac:dyDescent="0.2">
      <c r="A34">
        <v>18</v>
      </c>
      <c r="B34" s="93">
        <f>ANNUAL!B$28</f>
        <v>0</v>
      </c>
      <c r="C34" s="79" t="str">
        <f>ANNUAL!C$34</f>
        <v xml:space="preserve"> </v>
      </c>
      <c r="D34" s="82">
        <f>ANNUAL!I$34</f>
        <v>0</v>
      </c>
      <c r="E34" s="91">
        <v>0</v>
      </c>
      <c r="F34" s="91">
        <v>0</v>
      </c>
      <c r="G34" s="91">
        <v>0</v>
      </c>
      <c r="H34" s="91">
        <v>0</v>
      </c>
      <c r="I34" s="91">
        <v>0</v>
      </c>
      <c r="J34" s="91">
        <v>0</v>
      </c>
      <c r="K34" s="91">
        <v>0</v>
      </c>
      <c r="L34" s="91">
        <v>0</v>
      </c>
      <c r="M34" s="91">
        <v>0</v>
      </c>
      <c r="N34" s="91">
        <v>0</v>
      </c>
      <c r="O34" s="91">
        <v>0</v>
      </c>
      <c r="P34" s="92">
        <v>0</v>
      </c>
      <c r="Q34" s="81">
        <f t="shared" si="1"/>
        <v>0</v>
      </c>
    </row>
    <row r="35" spans="1:17" x14ac:dyDescent="0.2">
      <c r="A35">
        <v>19</v>
      </c>
      <c r="B35" s="93">
        <f>ANNUAL!B$28</f>
        <v>0</v>
      </c>
      <c r="C35" s="79" t="str">
        <f>ANNUAL!C$35</f>
        <v xml:space="preserve"> </v>
      </c>
      <c r="D35" s="82">
        <f>ANNUAL!I$35</f>
        <v>0</v>
      </c>
      <c r="E35" s="91">
        <v>0</v>
      </c>
      <c r="F35" s="91">
        <v>0</v>
      </c>
      <c r="G35" s="91">
        <v>0</v>
      </c>
      <c r="H35" s="91">
        <v>0</v>
      </c>
      <c r="I35" s="91">
        <v>0</v>
      </c>
      <c r="J35" s="91">
        <v>0</v>
      </c>
      <c r="K35" s="91">
        <v>0</v>
      </c>
      <c r="L35" s="91">
        <v>0</v>
      </c>
      <c r="M35" s="91">
        <v>0</v>
      </c>
      <c r="N35" s="91">
        <v>0</v>
      </c>
      <c r="O35" s="91">
        <v>0</v>
      </c>
      <c r="P35" s="92">
        <v>0</v>
      </c>
      <c r="Q35" s="81">
        <f t="shared" si="1"/>
        <v>0</v>
      </c>
    </row>
    <row r="36" spans="1:17" ht="13.5" thickBot="1" x14ac:dyDescent="0.25">
      <c r="A36">
        <v>20</v>
      </c>
      <c r="B36" s="93">
        <f>ANNUAL!B$28</f>
        <v>0</v>
      </c>
      <c r="C36" s="79" t="str">
        <f>ANNUAL!C$36</f>
        <v xml:space="preserve"> </v>
      </c>
      <c r="D36" s="82">
        <f>ANNUAL!I$36</f>
        <v>0</v>
      </c>
      <c r="E36" s="91">
        <v>0</v>
      </c>
      <c r="F36" s="91">
        <v>0</v>
      </c>
      <c r="G36" s="91">
        <v>0</v>
      </c>
      <c r="H36" s="91">
        <v>0</v>
      </c>
      <c r="I36" s="91">
        <v>0</v>
      </c>
      <c r="J36" s="91">
        <v>0</v>
      </c>
      <c r="K36" s="91">
        <v>0</v>
      </c>
      <c r="L36" s="91">
        <v>0</v>
      </c>
      <c r="M36" s="91">
        <v>0</v>
      </c>
      <c r="N36" s="91">
        <v>0</v>
      </c>
      <c r="O36" s="91">
        <v>0</v>
      </c>
      <c r="P36" s="92">
        <v>0</v>
      </c>
      <c r="Q36" s="137">
        <f t="shared" si="1"/>
        <v>0</v>
      </c>
    </row>
    <row r="37" spans="1:17" ht="13.5" thickBot="1" x14ac:dyDescent="0.25">
      <c r="B37" s="83" t="s">
        <v>74</v>
      </c>
      <c r="C37" s="94"/>
      <c r="D37" s="84">
        <f>ANNUAL!I$37</f>
        <v>73</v>
      </c>
      <c r="E37" s="94">
        <f>SUM(E17:E36)</f>
        <v>100</v>
      </c>
      <c r="F37" s="94">
        <f t="shared" ref="F37:Q37" si="2">SUM(F17:F36)</f>
        <v>0</v>
      </c>
      <c r="G37" s="94">
        <f t="shared" si="2"/>
        <v>0</v>
      </c>
      <c r="H37" s="94">
        <f t="shared" si="2"/>
        <v>0</v>
      </c>
      <c r="I37" s="94">
        <f t="shared" si="2"/>
        <v>0</v>
      </c>
      <c r="J37" s="94">
        <f t="shared" si="2"/>
        <v>0</v>
      </c>
      <c r="K37" s="94">
        <f t="shared" si="2"/>
        <v>0</v>
      </c>
      <c r="L37" s="94">
        <f t="shared" si="2"/>
        <v>0</v>
      </c>
      <c r="M37" s="94">
        <f t="shared" si="2"/>
        <v>0</v>
      </c>
      <c r="N37" s="94">
        <f t="shared" si="2"/>
        <v>0</v>
      </c>
      <c r="O37" s="94">
        <f t="shared" si="2"/>
        <v>0</v>
      </c>
      <c r="P37" s="94">
        <f t="shared" si="2"/>
        <v>0</v>
      </c>
      <c r="Q37" s="138">
        <f t="shared" si="2"/>
        <v>100</v>
      </c>
    </row>
    <row r="39" spans="1:17" x14ac:dyDescent="0.2">
      <c r="B39" s="76" t="s">
        <v>75</v>
      </c>
    </row>
  </sheetData>
  <mergeCells count="7">
    <mergeCell ref="B1:Q2"/>
    <mergeCell ref="F4:H5"/>
    <mergeCell ref="C13:F13"/>
    <mergeCell ref="B14:B16"/>
    <mergeCell ref="C14:C16"/>
    <mergeCell ref="G14:M14"/>
    <mergeCell ref="E15:P15"/>
  </mergeCells>
  <phoneticPr fontId="0"/>
  <conditionalFormatting sqref="F12">
    <cfRule type="cellIs" dxfId="14" priority="7" stopIfTrue="1" operator="lessThan">
      <formula>0</formula>
    </cfRule>
  </conditionalFormatting>
  <conditionalFormatting sqref="E12">
    <cfRule type="cellIs" dxfId="13" priority="8" stopIfTrue="1" operator="greaterThan">
      <formula>#REF!</formula>
    </cfRule>
  </conditionalFormatting>
  <conditionalFormatting sqref="Q18">
    <cfRule type="cellIs" dxfId="12" priority="9" stopIfTrue="1" operator="notEqual">
      <formula>$D$18</formula>
    </cfRule>
  </conditionalFormatting>
  <conditionalFormatting sqref="Q17">
    <cfRule type="cellIs" dxfId="11" priority="10" stopIfTrue="1" operator="notEqual">
      <formula>$D$17</formula>
    </cfRule>
  </conditionalFormatting>
  <conditionalFormatting sqref="Q19">
    <cfRule type="cellIs" dxfId="10" priority="11" stopIfTrue="1" operator="notEqual">
      <formula>$D$19</formula>
    </cfRule>
  </conditionalFormatting>
  <conditionalFormatting sqref="Q20">
    <cfRule type="cellIs" dxfId="9" priority="12" stopIfTrue="1" operator="notEqual">
      <formula>$D$20</formula>
    </cfRule>
  </conditionalFormatting>
  <conditionalFormatting sqref="Q21">
    <cfRule type="cellIs" dxfId="8" priority="13" stopIfTrue="1" operator="notEqual">
      <formula>$D$21</formula>
    </cfRule>
  </conditionalFormatting>
  <conditionalFormatting sqref="Q22">
    <cfRule type="cellIs" dxfId="7" priority="14" stopIfTrue="1" operator="notEqual">
      <formula>$D$22</formula>
    </cfRule>
  </conditionalFormatting>
  <conditionalFormatting sqref="Q23">
    <cfRule type="cellIs" dxfId="6" priority="15" stopIfTrue="1" operator="notEqual">
      <formula>$D$23</formula>
    </cfRule>
  </conditionalFormatting>
  <conditionalFormatting sqref="Q24">
    <cfRule type="cellIs" dxfId="5" priority="16" stopIfTrue="1" operator="notEqual">
      <formula>$D$24</formula>
    </cfRule>
  </conditionalFormatting>
  <conditionalFormatting sqref="Q25">
    <cfRule type="cellIs" dxfId="4" priority="17" stopIfTrue="1" operator="notEqual">
      <formula>$D$25</formula>
    </cfRule>
  </conditionalFormatting>
  <conditionalFormatting sqref="Q26">
    <cfRule type="cellIs" dxfId="3" priority="18" stopIfTrue="1" operator="notEqual">
      <formula>$D$26</formula>
    </cfRule>
  </conditionalFormatting>
  <conditionalFormatting sqref="Q27">
    <cfRule type="cellIs" dxfId="2" priority="19" stopIfTrue="1" operator="notEqual">
      <formula>$D$27</formula>
    </cfRule>
  </conditionalFormatting>
  <conditionalFormatting sqref="Q28:Q36">
    <cfRule type="cellIs" dxfId="1" priority="2" stopIfTrue="1" operator="notEqual">
      <formula>$D$26</formula>
    </cfRule>
  </conditionalFormatting>
  <conditionalFormatting sqref="Q37">
    <cfRule type="cellIs" dxfId="0" priority="1" stopIfTrue="1" operator="notEqual">
      <formula>$D$26</formula>
    </cfRule>
  </conditionalFormatting>
  <dataValidations disablePrompts="1" count="1">
    <dataValidation type="custom" allowBlank="1" showInputMessage="1" showErrorMessage="1" sqref="Q17" xr:uid="{00000000-0002-0000-0200-000000000000}">
      <formula1>#REF!</formula1>
    </dataValidation>
  </dataValidations>
  <pageMargins left="0.75" right="0.75" top="1" bottom="1" header="0.5" footer="0.5"/>
  <pageSetup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29"/>
  <sheetViews>
    <sheetView zoomScale="98" zoomScaleNormal="98" workbookViewId="0">
      <pane xSplit="1" ySplit="1" topLeftCell="B11" activePane="bottomRight" state="frozen"/>
      <selection pane="topRight" activeCell="B1" sqref="B1"/>
      <selection pane="bottomLeft" activeCell="A2" sqref="A2"/>
      <selection pane="bottomRight" activeCell="A29" sqref="A29"/>
    </sheetView>
  </sheetViews>
  <sheetFormatPr defaultColWidth="23.140625" defaultRowHeight="12.75" x14ac:dyDescent="0.2"/>
  <cols>
    <col min="1" max="1" width="23.140625" style="106"/>
    <col min="2" max="2" width="23.140625" style="159"/>
    <col min="3" max="6" width="23.140625" style="106"/>
    <col min="7" max="7" width="23.140625" style="166"/>
    <col min="8" max="8" width="23.140625" style="109"/>
    <col min="9" max="9" width="23.140625" style="106"/>
    <col min="10" max="10" width="23.140625" style="117"/>
    <col min="11" max="11" width="23.140625" style="115"/>
    <col min="12" max="16384" width="23.140625" style="106"/>
  </cols>
  <sheetData>
    <row r="1" spans="1:13" ht="38.25" x14ac:dyDescent="0.25">
      <c r="A1" s="113" t="s">
        <v>67</v>
      </c>
      <c r="B1" s="110" t="s">
        <v>68</v>
      </c>
      <c r="C1" s="110" t="s">
        <v>69</v>
      </c>
      <c r="D1" s="110" t="s">
        <v>70</v>
      </c>
      <c r="E1" s="110" t="s">
        <v>71</v>
      </c>
      <c r="F1" s="111" t="s">
        <v>104</v>
      </c>
      <c r="G1" s="113" t="s">
        <v>77</v>
      </c>
      <c r="H1" s="112" t="s">
        <v>136</v>
      </c>
      <c r="I1" s="113" t="s">
        <v>135</v>
      </c>
      <c r="J1" s="116" t="s">
        <v>103</v>
      </c>
      <c r="K1" s="114" t="s">
        <v>116</v>
      </c>
      <c r="L1" s="203" t="s">
        <v>118</v>
      </c>
      <c r="M1" s="204"/>
    </row>
    <row r="2" spans="1:13" s="140" customFormat="1" ht="38.25" x14ac:dyDescent="0.2">
      <c r="A2" s="161">
        <v>1000000496</v>
      </c>
      <c r="B2" s="162" t="s">
        <v>123</v>
      </c>
      <c r="C2" s="148">
        <v>54.55</v>
      </c>
      <c r="D2" s="148">
        <v>30</v>
      </c>
      <c r="E2" s="163">
        <v>100506</v>
      </c>
      <c r="F2" s="108" t="s">
        <v>105</v>
      </c>
      <c r="G2" s="107" t="s">
        <v>37</v>
      </c>
      <c r="H2" s="148">
        <v>166</v>
      </c>
      <c r="I2" s="148">
        <v>2.89</v>
      </c>
      <c r="J2" s="164">
        <v>0.17080000000000001</v>
      </c>
      <c r="K2" s="160">
        <f t="shared" ref="K2:K29" si="0">J2*C2</f>
        <v>9.3171400000000002</v>
      </c>
      <c r="L2" s="139"/>
    </row>
    <row r="3" spans="1:13" s="140" customFormat="1" ht="25.5" x14ac:dyDescent="0.2">
      <c r="A3" s="161">
        <v>1000002789</v>
      </c>
      <c r="B3" s="162" t="s">
        <v>124</v>
      </c>
      <c r="C3" s="148">
        <v>54.55</v>
      </c>
      <c r="D3" s="148">
        <v>30</v>
      </c>
      <c r="E3" s="163">
        <v>100506</v>
      </c>
      <c r="F3" s="108" t="s">
        <v>105</v>
      </c>
      <c r="G3" s="107" t="s">
        <v>37</v>
      </c>
      <c r="H3" s="148">
        <v>192</v>
      </c>
      <c r="I3" s="148">
        <v>2.52</v>
      </c>
      <c r="J3" s="164">
        <v>0.17080000000000001</v>
      </c>
      <c r="K3" s="160">
        <f t="shared" si="0"/>
        <v>9.3171400000000002</v>
      </c>
      <c r="L3" s="139"/>
    </row>
    <row r="4" spans="1:13" s="140" customFormat="1" ht="38.25" x14ac:dyDescent="0.2">
      <c r="A4" s="161">
        <v>1000002870</v>
      </c>
      <c r="B4" s="162" t="s">
        <v>109</v>
      </c>
      <c r="C4" s="148">
        <v>43.64</v>
      </c>
      <c r="D4" s="148">
        <v>24</v>
      </c>
      <c r="E4" s="163">
        <v>100506</v>
      </c>
      <c r="F4" s="108" t="s">
        <v>105</v>
      </c>
      <c r="G4" s="107" t="s">
        <v>37</v>
      </c>
      <c r="H4" s="148">
        <v>89</v>
      </c>
      <c r="I4" s="148">
        <v>4.34</v>
      </c>
      <c r="J4" s="164">
        <v>0.17080000000000001</v>
      </c>
      <c r="K4" s="160">
        <f t="shared" si="0"/>
        <v>7.4537120000000003</v>
      </c>
      <c r="L4" s="139"/>
    </row>
    <row r="5" spans="1:13" s="140" customFormat="1" ht="38.25" x14ac:dyDescent="0.2">
      <c r="A5" s="161">
        <v>1000004108</v>
      </c>
      <c r="B5" s="162" t="s">
        <v>110</v>
      </c>
      <c r="C5" s="148">
        <v>43.64</v>
      </c>
      <c r="D5" s="148">
        <v>24</v>
      </c>
      <c r="E5" s="163">
        <v>100506</v>
      </c>
      <c r="F5" s="108" t="s">
        <v>105</v>
      </c>
      <c r="G5" s="107" t="s">
        <v>37</v>
      </c>
      <c r="H5" s="148">
        <v>177</v>
      </c>
      <c r="I5" s="148">
        <v>2.17</v>
      </c>
      <c r="J5" s="164">
        <v>0.17080000000000001</v>
      </c>
      <c r="K5" s="160">
        <f t="shared" si="0"/>
        <v>7.4537120000000003</v>
      </c>
      <c r="L5" s="139"/>
    </row>
    <row r="6" spans="1:13" s="140" customFormat="1" ht="76.5" x14ac:dyDescent="0.2">
      <c r="A6" s="161">
        <v>1000004309</v>
      </c>
      <c r="B6" s="162" t="s">
        <v>125</v>
      </c>
      <c r="C6" s="148">
        <v>29.41</v>
      </c>
      <c r="D6" s="148">
        <v>15</v>
      </c>
      <c r="E6" s="163">
        <v>100980</v>
      </c>
      <c r="F6" s="108" t="s">
        <v>39</v>
      </c>
      <c r="G6" s="107" t="s">
        <v>37</v>
      </c>
      <c r="H6" s="148">
        <v>77</v>
      </c>
      <c r="I6" s="148">
        <v>3.09</v>
      </c>
      <c r="J6" s="164">
        <v>0.18779999999999999</v>
      </c>
      <c r="K6" s="160">
        <f t="shared" si="0"/>
        <v>5.5231979999999998</v>
      </c>
      <c r="L6" s="139"/>
    </row>
    <row r="7" spans="1:13" s="140" customFormat="1" ht="25.5" x14ac:dyDescent="0.2">
      <c r="A7" s="169">
        <v>1000005962</v>
      </c>
      <c r="B7" s="162" t="s">
        <v>138</v>
      </c>
      <c r="C7" s="148">
        <v>32.72</v>
      </c>
      <c r="D7" s="148">
        <v>18</v>
      </c>
      <c r="E7" s="163">
        <v>100506</v>
      </c>
      <c r="F7" s="108" t="s">
        <v>105</v>
      </c>
      <c r="G7" s="107" t="s">
        <v>37</v>
      </c>
      <c r="H7" s="148">
        <v>113</v>
      </c>
      <c r="I7" s="148">
        <v>2.54</v>
      </c>
      <c r="J7" s="164">
        <v>0.17080000000000001</v>
      </c>
      <c r="K7" s="160">
        <f t="shared" si="0"/>
        <v>5.5885759999999998</v>
      </c>
      <c r="L7" s="139"/>
    </row>
    <row r="8" spans="1:13" s="140" customFormat="1" ht="25.5" x14ac:dyDescent="0.2">
      <c r="A8" s="161">
        <v>1000006188</v>
      </c>
      <c r="B8" s="162" t="s">
        <v>126</v>
      </c>
      <c r="C8" s="148">
        <v>54.55</v>
      </c>
      <c r="D8" s="148">
        <v>30</v>
      </c>
      <c r="E8" s="163">
        <v>100506</v>
      </c>
      <c r="F8" s="108" t="s">
        <v>105</v>
      </c>
      <c r="G8" s="107" t="s">
        <v>37</v>
      </c>
      <c r="H8" s="148">
        <v>189</v>
      </c>
      <c r="I8" s="148">
        <v>2.54</v>
      </c>
      <c r="J8" s="164">
        <v>0.17080000000000001</v>
      </c>
      <c r="K8" s="160">
        <f t="shared" si="0"/>
        <v>9.3171400000000002</v>
      </c>
      <c r="L8" s="139"/>
    </row>
    <row r="9" spans="1:13" s="140" customFormat="1" ht="38.25" x14ac:dyDescent="0.2">
      <c r="A9" s="167">
        <v>1000006639</v>
      </c>
      <c r="B9" s="162" t="s">
        <v>130</v>
      </c>
      <c r="C9" s="168">
        <v>43.64</v>
      </c>
      <c r="D9" s="148">
        <v>24</v>
      </c>
      <c r="E9" s="163">
        <v>100506</v>
      </c>
      <c r="F9" s="108" t="s">
        <v>105</v>
      </c>
      <c r="G9" s="107" t="s">
        <v>37</v>
      </c>
      <c r="H9" s="148">
        <v>158</v>
      </c>
      <c r="I9" s="148" t="s">
        <v>121</v>
      </c>
      <c r="J9" s="164">
        <v>0.17080000000000001</v>
      </c>
      <c r="K9" s="160">
        <f t="shared" si="0"/>
        <v>7.4537120000000003</v>
      </c>
      <c r="L9" s="139"/>
    </row>
    <row r="10" spans="1:13" ht="38.25" x14ac:dyDescent="0.2">
      <c r="A10" s="161">
        <v>1000007470</v>
      </c>
      <c r="B10" s="162" t="s">
        <v>127</v>
      </c>
      <c r="C10" s="148">
        <v>54.55</v>
      </c>
      <c r="D10" s="148">
        <v>30</v>
      </c>
      <c r="E10" s="163">
        <v>100506</v>
      </c>
      <c r="F10" s="108" t="s">
        <v>105</v>
      </c>
      <c r="G10" s="107" t="s">
        <v>37</v>
      </c>
      <c r="H10" s="148">
        <v>227</v>
      </c>
      <c r="I10" s="148">
        <v>2.1</v>
      </c>
      <c r="J10" s="164">
        <v>0.17080000000000001</v>
      </c>
      <c r="K10" s="160">
        <f t="shared" si="0"/>
        <v>9.3171400000000002</v>
      </c>
      <c r="L10" s="109"/>
    </row>
    <row r="11" spans="1:13" ht="51" x14ac:dyDescent="0.2">
      <c r="A11" s="161">
        <v>1000008063</v>
      </c>
      <c r="B11" s="162" t="s">
        <v>128</v>
      </c>
      <c r="C11" s="148">
        <v>49.09</v>
      </c>
      <c r="D11" s="148">
        <v>27</v>
      </c>
      <c r="E11" s="163">
        <v>100506</v>
      </c>
      <c r="F11" s="108" t="s">
        <v>105</v>
      </c>
      <c r="G11" s="107" t="s">
        <v>37</v>
      </c>
      <c r="H11" s="148">
        <v>180</v>
      </c>
      <c r="I11" s="148">
        <v>2.39</v>
      </c>
      <c r="J11" s="164">
        <v>0.17080000000000001</v>
      </c>
      <c r="K11" s="160">
        <f t="shared" si="0"/>
        <v>8.3845720000000004</v>
      </c>
      <c r="L11" s="109"/>
    </row>
    <row r="12" spans="1:13" ht="25.5" x14ac:dyDescent="0.2">
      <c r="A12" s="161">
        <v>1000010772</v>
      </c>
      <c r="B12" s="162" t="s">
        <v>129</v>
      </c>
      <c r="C12" s="148">
        <v>1.85</v>
      </c>
      <c r="D12" s="148">
        <v>24</v>
      </c>
      <c r="E12" s="163">
        <v>100506</v>
      </c>
      <c r="F12" s="108" t="s">
        <v>105</v>
      </c>
      <c r="G12" s="165" t="s">
        <v>122</v>
      </c>
      <c r="H12" s="148">
        <v>128</v>
      </c>
      <c r="I12" s="148" t="s">
        <v>137</v>
      </c>
      <c r="J12" s="164">
        <v>0.17080000000000001</v>
      </c>
      <c r="K12" s="160">
        <f t="shared" si="0"/>
        <v>0.31598000000000004</v>
      </c>
      <c r="L12" s="109"/>
    </row>
    <row r="13" spans="1:13" ht="25.5" x14ac:dyDescent="0.2">
      <c r="A13" s="161" t="s">
        <v>81</v>
      </c>
      <c r="B13" s="162" t="s">
        <v>97</v>
      </c>
      <c r="C13" s="148">
        <v>54.55</v>
      </c>
      <c r="D13" s="148">
        <v>30</v>
      </c>
      <c r="E13" s="163">
        <v>100506</v>
      </c>
      <c r="F13" s="108" t="s">
        <v>105</v>
      </c>
      <c r="G13" s="107" t="s">
        <v>37</v>
      </c>
      <c r="H13" s="148">
        <v>235</v>
      </c>
      <c r="I13" s="148">
        <v>2.06</v>
      </c>
      <c r="J13" s="164">
        <v>0.17080000000000001</v>
      </c>
      <c r="K13" s="160">
        <f t="shared" si="0"/>
        <v>9.3171400000000002</v>
      </c>
      <c r="L13" s="109"/>
    </row>
    <row r="14" spans="1:13" ht="25.5" x14ac:dyDescent="0.2">
      <c r="A14" s="161" t="s">
        <v>80</v>
      </c>
      <c r="B14" s="162" t="s">
        <v>98</v>
      </c>
      <c r="C14" s="148">
        <v>54.55</v>
      </c>
      <c r="D14" s="148">
        <v>30</v>
      </c>
      <c r="E14" s="163">
        <v>100506</v>
      </c>
      <c r="F14" s="108" t="s">
        <v>105</v>
      </c>
      <c r="G14" s="107" t="s">
        <v>37</v>
      </c>
      <c r="H14" s="148">
        <v>203</v>
      </c>
      <c r="I14" s="148">
        <v>2.37</v>
      </c>
      <c r="J14" s="164">
        <v>0.17080000000000001</v>
      </c>
      <c r="K14" s="160">
        <f t="shared" si="0"/>
        <v>9.3171400000000002</v>
      </c>
      <c r="L14" s="109"/>
    </row>
    <row r="15" spans="1:13" x14ac:dyDescent="0.2">
      <c r="A15" s="161" t="s">
        <v>85</v>
      </c>
      <c r="B15" s="162" t="s">
        <v>31</v>
      </c>
      <c r="C15" s="148">
        <v>54.55</v>
      </c>
      <c r="D15" s="148">
        <v>30</v>
      </c>
      <c r="E15" s="163">
        <v>100506</v>
      </c>
      <c r="F15" s="108" t="s">
        <v>105</v>
      </c>
      <c r="G15" s="107" t="s">
        <v>37</v>
      </c>
      <c r="H15" s="148">
        <v>157</v>
      </c>
      <c r="I15" s="148">
        <v>3.05</v>
      </c>
      <c r="J15" s="164">
        <v>0.17080000000000001</v>
      </c>
      <c r="K15" s="160">
        <f t="shared" si="0"/>
        <v>9.3171400000000002</v>
      </c>
      <c r="L15" s="109"/>
    </row>
    <row r="16" spans="1:13" ht="25.5" x14ac:dyDescent="0.2">
      <c r="A16" s="161" t="s">
        <v>24</v>
      </c>
      <c r="B16" s="162" t="s">
        <v>78</v>
      </c>
      <c r="C16" s="148">
        <v>29.41</v>
      </c>
      <c r="D16" s="148">
        <v>15</v>
      </c>
      <c r="E16" s="163">
        <v>100980</v>
      </c>
      <c r="F16" s="108" t="s">
        <v>39</v>
      </c>
      <c r="G16" s="107" t="s">
        <v>37</v>
      </c>
      <c r="H16" s="148">
        <v>74</v>
      </c>
      <c r="I16" s="148">
        <v>3.25</v>
      </c>
      <c r="J16" s="164">
        <v>0.18779999999999999</v>
      </c>
      <c r="K16" s="160">
        <f t="shared" si="0"/>
        <v>5.5231979999999998</v>
      </c>
      <c r="L16" s="109"/>
    </row>
    <row r="17" spans="1:12" ht="25.5" x14ac:dyDescent="0.2">
      <c r="A17" s="161" t="s">
        <v>18</v>
      </c>
      <c r="B17" s="162" t="s">
        <v>131</v>
      </c>
      <c r="C17" s="148">
        <v>29.41</v>
      </c>
      <c r="D17" s="148">
        <v>15</v>
      </c>
      <c r="E17" s="163">
        <v>100980</v>
      </c>
      <c r="F17" s="108" t="s">
        <v>39</v>
      </c>
      <c r="G17" s="107" t="s">
        <v>37</v>
      </c>
      <c r="H17" s="148">
        <v>64</v>
      </c>
      <c r="I17" s="148">
        <v>3.78</v>
      </c>
      <c r="J17" s="164">
        <v>0.18779999999999999</v>
      </c>
      <c r="K17" s="160">
        <f t="shared" si="0"/>
        <v>5.5231979999999998</v>
      </c>
      <c r="L17" s="109"/>
    </row>
    <row r="18" spans="1:12" ht="38.25" x14ac:dyDescent="0.2">
      <c r="A18" s="161" t="s">
        <v>82</v>
      </c>
      <c r="B18" s="162" t="s">
        <v>132</v>
      </c>
      <c r="C18" s="148">
        <v>29.41</v>
      </c>
      <c r="D18" s="148">
        <v>15</v>
      </c>
      <c r="E18" s="163">
        <v>100980</v>
      </c>
      <c r="F18" s="108" t="s">
        <v>39</v>
      </c>
      <c r="G18" s="107" t="s">
        <v>37</v>
      </c>
      <c r="H18" s="148">
        <v>79</v>
      </c>
      <c r="I18" s="148">
        <v>3.05</v>
      </c>
      <c r="J18" s="164">
        <v>0.18779999999999999</v>
      </c>
      <c r="K18" s="160">
        <f t="shared" si="0"/>
        <v>5.5231979999999998</v>
      </c>
      <c r="L18" s="109"/>
    </row>
    <row r="19" spans="1:12" ht="25.5" x14ac:dyDescent="0.2">
      <c r="A19" s="161" t="s">
        <v>87</v>
      </c>
      <c r="B19" s="162" t="s">
        <v>79</v>
      </c>
      <c r="C19" s="148">
        <v>49.09</v>
      </c>
      <c r="D19" s="148">
        <v>27</v>
      </c>
      <c r="E19" s="163">
        <v>100506</v>
      </c>
      <c r="F19" s="108" t="s">
        <v>105</v>
      </c>
      <c r="G19" s="107" t="s">
        <v>37</v>
      </c>
      <c r="H19" s="148">
        <v>134</v>
      </c>
      <c r="I19" s="148">
        <v>3.22</v>
      </c>
      <c r="J19" s="164">
        <v>0.17080000000000001</v>
      </c>
      <c r="K19" s="160">
        <f t="shared" si="0"/>
        <v>8.3845720000000004</v>
      </c>
      <c r="L19" s="109"/>
    </row>
    <row r="20" spans="1:12" ht="25.5" x14ac:dyDescent="0.2">
      <c r="A20" s="161" t="s">
        <v>88</v>
      </c>
      <c r="B20" s="162" t="s">
        <v>15</v>
      </c>
      <c r="C20" s="148">
        <v>54.55</v>
      </c>
      <c r="D20" s="148">
        <v>30</v>
      </c>
      <c r="E20" s="163">
        <v>100506</v>
      </c>
      <c r="F20" s="108" t="s">
        <v>105</v>
      </c>
      <c r="G20" s="107" t="s">
        <v>37</v>
      </c>
      <c r="H20" s="148">
        <v>150</v>
      </c>
      <c r="I20" s="148">
        <v>3.02</v>
      </c>
      <c r="J20" s="164">
        <v>0.17080000000000001</v>
      </c>
      <c r="K20" s="160">
        <f t="shared" si="0"/>
        <v>9.3171400000000002</v>
      </c>
      <c r="L20" s="109"/>
    </row>
    <row r="21" spans="1:12" ht="25.5" x14ac:dyDescent="0.2">
      <c r="A21" s="161" t="s">
        <v>34</v>
      </c>
      <c r="B21" s="162" t="s">
        <v>55</v>
      </c>
      <c r="C21" s="148">
        <v>30.91</v>
      </c>
      <c r="D21" s="148">
        <v>17</v>
      </c>
      <c r="E21" s="163">
        <v>100506</v>
      </c>
      <c r="F21" s="108" t="s">
        <v>105</v>
      </c>
      <c r="G21" s="107" t="s">
        <v>37</v>
      </c>
      <c r="H21" s="148">
        <v>91</v>
      </c>
      <c r="I21" s="148">
        <v>3</v>
      </c>
      <c r="J21" s="164">
        <v>0.17080000000000001</v>
      </c>
      <c r="K21" s="160">
        <f t="shared" si="0"/>
        <v>5.2794280000000002</v>
      </c>
      <c r="L21" s="109"/>
    </row>
    <row r="22" spans="1:12" ht="38.25" x14ac:dyDescent="0.2">
      <c r="A22" s="161" t="s">
        <v>9</v>
      </c>
      <c r="B22" s="162" t="s">
        <v>16</v>
      </c>
      <c r="C22" s="148">
        <v>54.55</v>
      </c>
      <c r="D22" s="148">
        <v>30</v>
      </c>
      <c r="E22" s="163">
        <v>100506</v>
      </c>
      <c r="F22" s="108" t="s">
        <v>105</v>
      </c>
      <c r="G22" s="107" t="s">
        <v>37</v>
      </c>
      <c r="H22" s="148">
        <v>194</v>
      </c>
      <c r="I22" s="148">
        <v>2.48</v>
      </c>
      <c r="J22" s="164">
        <v>0.17080000000000001</v>
      </c>
      <c r="K22" s="160">
        <f t="shared" si="0"/>
        <v>9.3171400000000002</v>
      </c>
      <c r="L22" s="109"/>
    </row>
    <row r="23" spans="1:12" ht="25.5" x14ac:dyDescent="0.2">
      <c r="A23" s="161" t="s">
        <v>86</v>
      </c>
      <c r="B23" s="162" t="s">
        <v>22</v>
      </c>
      <c r="C23" s="148">
        <v>54.55</v>
      </c>
      <c r="D23" s="148">
        <v>30</v>
      </c>
      <c r="E23" s="163">
        <v>100506</v>
      </c>
      <c r="F23" s="108" t="s">
        <v>105</v>
      </c>
      <c r="G23" s="107" t="s">
        <v>37</v>
      </c>
      <c r="H23" s="148">
        <v>170</v>
      </c>
      <c r="I23" s="148">
        <v>2.83</v>
      </c>
      <c r="J23" s="164">
        <v>0.17080000000000001</v>
      </c>
      <c r="K23" s="160">
        <f t="shared" si="0"/>
        <v>9.3171400000000002</v>
      </c>
      <c r="L23" s="109"/>
    </row>
    <row r="24" spans="1:12" ht="25.5" x14ac:dyDescent="0.2">
      <c r="A24" s="161" t="s">
        <v>17</v>
      </c>
      <c r="B24" s="162" t="s">
        <v>133</v>
      </c>
      <c r="C24" s="148">
        <v>54.55</v>
      </c>
      <c r="D24" s="148">
        <v>30</v>
      </c>
      <c r="E24" s="163">
        <v>100506</v>
      </c>
      <c r="F24" s="108" t="s">
        <v>105</v>
      </c>
      <c r="G24" s="107" t="s">
        <v>37</v>
      </c>
      <c r="H24" s="148">
        <v>200</v>
      </c>
      <c r="I24" s="148">
        <v>2.4</v>
      </c>
      <c r="J24" s="164">
        <v>0.17080000000000001</v>
      </c>
      <c r="K24" s="160">
        <f t="shared" si="0"/>
        <v>9.3171400000000002</v>
      </c>
      <c r="L24" s="109"/>
    </row>
    <row r="25" spans="1:12" ht="25.5" x14ac:dyDescent="0.2">
      <c r="A25" s="161" t="s">
        <v>38</v>
      </c>
      <c r="B25" s="162" t="s">
        <v>72</v>
      </c>
      <c r="C25" s="148">
        <v>54.55</v>
      </c>
      <c r="D25" s="148">
        <v>30</v>
      </c>
      <c r="E25" s="163">
        <v>100506</v>
      </c>
      <c r="F25" s="108" t="s">
        <v>105</v>
      </c>
      <c r="G25" s="107" t="s">
        <v>37</v>
      </c>
      <c r="H25" s="148">
        <v>243</v>
      </c>
      <c r="I25" s="148">
        <v>1.98</v>
      </c>
      <c r="J25" s="164">
        <v>0.17080000000000001</v>
      </c>
      <c r="K25" s="160">
        <f t="shared" si="0"/>
        <v>9.3171400000000002</v>
      </c>
      <c r="L25" s="109"/>
    </row>
    <row r="26" spans="1:12" ht="25.5" x14ac:dyDescent="0.2">
      <c r="A26" s="161" t="s">
        <v>10</v>
      </c>
      <c r="B26" s="162" t="s">
        <v>73</v>
      </c>
      <c r="C26" s="148">
        <v>54.55</v>
      </c>
      <c r="D26" s="148">
        <v>30</v>
      </c>
      <c r="E26" s="163">
        <v>100506</v>
      </c>
      <c r="F26" s="108" t="s">
        <v>105</v>
      </c>
      <c r="G26" s="107" t="s">
        <v>37</v>
      </c>
      <c r="H26" s="148">
        <v>192</v>
      </c>
      <c r="I26" s="148">
        <v>2.52</v>
      </c>
      <c r="J26" s="164">
        <v>0.17080000000000001</v>
      </c>
      <c r="K26" s="160">
        <f t="shared" si="0"/>
        <v>9.3171400000000002</v>
      </c>
      <c r="L26" s="109"/>
    </row>
    <row r="27" spans="1:12" x14ac:dyDescent="0.2">
      <c r="A27" s="161" t="s">
        <v>106</v>
      </c>
      <c r="B27" s="162" t="s">
        <v>134</v>
      </c>
      <c r="C27" s="148">
        <v>49.09</v>
      </c>
      <c r="D27" s="148">
        <v>27</v>
      </c>
      <c r="E27" s="163">
        <v>100506</v>
      </c>
      <c r="F27" s="108" t="s">
        <v>105</v>
      </c>
      <c r="G27" s="107" t="s">
        <v>37</v>
      </c>
      <c r="H27" s="148">
        <v>142</v>
      </c>
      <c r="I27" s="148">
        <v>3.02</v>
      </c>
      <c r="J27" s="164">
        <v>0.17080000000000001</v>
      </c>
      <c r="K27" s="160">
        <f t="shared" si="0"/>
        <v>8.3845720000000004</v>
      </c>
      <c r="L27" s="109"/>
    </row>
    <row r="28" spans="1:12" ht="25.5" x14ac:dyDescent="0.2">
      <c r="A28" s="161" t="s">
        <v>114</v>
      </c>
      <c r="B28" s="162" t="s">
        <v>32</v>
      </c>
      <c r="C28" s="148">
        <v>43.64</v>
      </c>
      <c r="D28" s="148">
        <v>24</v>
      </c>
      <c r="E28" s="163">
        <v>100506</v>
      </c>
      <c r="F28" s="108" t="s">
        <v>105</v>
      </c>
      <c r="G28" s="107" t="s">
        <v>37</v>
      </c>
      <c r="H28" s="148">
        <v>160</v>
      </c>
      <c r="I28" s="148" t="s">
        <v>121</v>
      </c>
      <c r="J28" s="164">
        <v>0.17080000000000001</v>
      </c>
      <c r="K28" s="160">
        <f t="shared" si="0"/>
        <v>7.4537120000000003</v>
      </c>
      <c r="L28" s="109"/>
    </row>
    <row r="29" spans="1:12" ht="25.5" x14ac:dyDescent="0.2">
      <c r="A29" s="161" t="s">
        <v>115</v>
      </c>
      <c r="B29" s="162" t="s">
        <v>33</v>
      </c>
      <c r="C29" s="148">
        <v>43.64</v>
      </c>
      <c r="D29" s="148">
        <v>24</v>
      </c>
      <c r="E29" s="163">
        <v>100506</v>
      </c>
      <c r="F29" s="108" t="s">
        <v>105</v>
      </c>
      <c r="G29" s="107" t="s">
        <v>37</v>
      </c>
      <c r="H29" s="148">
        <v>89</v>
      </c>
      <c r="I29" s="148">
        <v>4.3499999999999996</v>
      </c>
      <c r="J29" s="164">
        <v>0.17080000000000001</v>
      </c>
      <c r="K29" s="160">
        <f t="shared" si="0"/>
        <v>7.4537120000000003</v>
      </c>
    </row>
  </sheetData>
  <autoFilter ref="A1:K29" xr:uid="{00000000-0009-0000-0000-000003000000}">
    <sortState xmlns:xlrd2="http://schemas.microsoft.com/office/spreadsheetml/2017/richdata2" ref="A2:K29">
      <sortCondition ref="A1:A29"/>
    </sortState>
  </autoFilter>
  <mergeCells count="1">
    <mergeCell ref="L1:M1"/>
  </mergeCells>
  <phoneticPr fontId="0" type="noConversion"/>
  <pageMargins left="1.03" right="0.75" top="0.49" bottom="0.51" header="0.5" footer="0.5"/>
  <pageSetup scale="54" orientation="landscape"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242E838A8AAF45B2A286E2D8F3C55D" ma:contentTypeVersion="1" ma:contentTypeDescription="Create a new document." ma:contentTypeScope="" ma:versionID="851fc92bd20331730af4348b1763b737">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7307593-2635-46BD-A9E9-6427E913E0AF}">
  <ds:schemaRefs>
    <ds:schemaRef ds:uri="http://schemas.microsoft.com/sharepoint/v3/contenttype/forms"/>
  </ds:schemaRefs>
</ds:datastoreItem>
</file>

<file path=customXml/itemProps2.xml><?xml version="1.0" encoding="utf-8"?>
<ds:datastoreItem xmlns:ds="http://schemas.openxmlformats.org/officeDocument/2006/customXml" ds:itemID="{CD0BB6C3-CA1F-4957-99E5-004FFC2DB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DD6FF1-11DC-4164-A130-8EC84F7ACA50}">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ANNUAL</vt:lpstr>
      <vt:lpstr>MONTHLY</vt:lpstr>
      <vt:lpstr>PRODUCT REFERENCE</vt:lpstr>
      <vt:lpstr>Code</vt:lpstr>
      <vt:lpstr>INSTRUCTIONS!OLE_LINK4</vt:lpstr>
      <vt:lpstr>ProductCodes</vt:lpstr>
    </vt:vector>
  </TitlesOfParts>
  <Company>McCain Foods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ljwillia</dc:creator>
  <cp:lastModifiedBy>Beougher, Darcy</cp:lastModifiedBy>
  <cp:lastPrinted>2013-12-13T03:51:37Z</cp:lastPrinted>
  <dcterms:created xsi:type="dcterms:W3CDTF">2008-06-05T19:55:31Z</dcterms:created>
  <dcterms:modified xsi:type="dcterms:W3CDTF">2025-02-05T20:07:19Z</dcterms:modified>
</cp:coreProperties>
</file>