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N:\Website\CANS\26-27 Commodity Calculators\"/>
    </mc:Choice>
  </mc:AlternateContent>
  <xr:revisionPtr revIDLastSave="0" documentId="13_ncr:1_{855DAA47-22AD-498B-9140-945C36DE45A7}" xr6:coauthVersionLast="47" xr6:coauthVersionMax="47" xr10:uidLastSave="{00000000-0000-0000-0000-000000000000}"/>
  <bookViews>
    <workbookView xWindow="2205" yWindow="2205" windowWidth="26115" windowHeight="12495" xr2:uid="{F393036D-7707-400C-8895-CFB9EC76D880}"/>
  </bookViews>
  <sheets>
    <sheet name="MFI 26-27 Planne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T52" i="1" l="1"/>
  <c r="U52" i="1" s="1"/>
  <c r="W52" i="1" l="1"/>
  <c r="Y52" i="1"/>
  <c r="T16" i="1" l="1"/>
  <c r="U16" i="1" s="1"/>
  <c r="W16" i="1" l="1"/>
  <c r="Y16" i="1"/>
  <c r="T9" i="1"/>
  <c r="Y9" i="1" s="1"/>
  <c r="T49" i="1"/>
  <c r="W49" i="1" s="1"/>
  <c r="T21" i="1"/>
  <c r="U9" i="1" l="1"/>
  <c r="W9" i="1"/>
  <c r="Y49" i="1"/>
  <c r="U49" i="1"/>
  <c r="U21" i="1"/>
  <c r="W21" i="1"/>
  <c r="Y21" i="1"/>
  <c r="U32" i="1" l="1"/>
  <c r="S53" i="1"/>
  <c r="R53" i="1"/>
  <c r="Q53" i="1"/>
  <c r="P53" i="1"/>
  <c r="O53" i="1"/>
  <c r="N53" i="1"/>
  <c r="M53" i="1"/>
  <c r="L53" i="1"/>
  <c r="K53" i="1"/>
  <c r="J53" i="1"/>
  <c r="I53" i="1"/>
  <c r="H53" i="1"/>
  <c r="T22" i="1"/>
  <c r="T10" i="1"/>
  <c r="T8" i="1"/>
  <c r="T44" i="1"/>
  <c r="T43" i="1"/>
  <c r="T42" i="1"/>
  <c r="T41" i="1"/>
  <c r="T39" i="1"/>
  <c r="T38" i="1"/>
  <c r="T37" i="1"/>
  <c r="T36" i="1"/>
  <c r="T35" i="1"/>
  <c r="T34" i="1"/>
  <c r="T20" i="1"/>
  <c r="T19" i="1"/>
  <c r="T50" i="1"/>
  <c r="T47" i="1"/>
  <c r="T46" i="1"/>
  <c r="T32" i="1"/>
  <c r="T31" i="1"/>
  <c r="T30" i="1"/>
  <c r="T29" i="1"/>
  <c r="T27" i="1"/>
  <c r="T26" i="1"/>
  <c r="T25" i="1"/>
  <c r="T24" i="1"/>
  <c r="T17" i="1"/>
  <c r="U17" i="1" s="1"/>
  <c r="T14" i="1"/>
  <c r="T13" i="1"/>
  <c r="T12" i="1"/>
  <c r="T53" i="1" l="1"/>
  <c r="U29" i="1"/>
  <c r="W29" i="1"/>
  <c r="Y29" i="1"/>
  <c r="U19" i="1"/>
  <c r="W19" i="1"/>
  <c r="Y19" i="1"/>
  <c r="Y22" i="1"/>
  <c r="W22" i="1"/>
  <c r="U22" i="1"/>
  <c r="U20" i="1"/>
  <c r="W20" i="1"/>
  <c r="Y20" i="1"/>
  <c r="U42" i="1"/>
  <c r="W42" i="1"/>
  <c r="Y42" i="1"/>
  <c r="W32" i="1"/>
  <c r="Y32" i="1"/>
  <c r="U44" i="1"/>
  <c r="W44" i="1"/>
  <c r="Y44" i="1"/>
  <c r="U30" i="1"/>
  <c r="Y30" i="1"/>
  <c r="W30" i="1"/>
  <c r="Y17" i="1"/>
  <c r="W17" i="1"/>
  <c r="U43" i="1"/>
  <c r="W43" i="1"/>
  <c r="Y43" i="1"/>
  <c r="U8" i="1"/>
  <c r="W8" i="1"/>
  <c r="Y8" i="1"/>
  <c r="U31" i="1"/>
  <c r="Y31" i="1"/>
  <c r="W31" i="1"/>
  <c r="U41" i="1"/>
  <c r="W41" i="1"/>
  <c r="Y41" i="1"/>
  <c r="U50" i="1"/>
  <c r="W50" i="1"/>
  <c r="Y50" i="1"/>
  <c r="U10" i="1"/>
  <c r="W10" i="1"/>
  <c r="Y10" i="1"/>
  <c r="U34" i="1"/>
  <c r="Y34" i="1"/>
  <c r="W34" i="1"/>
  <c r="U36" i="1"/>
  <c r="W36" i="1"/>
  <c r="Y36" i="1"/>
  <c r="U37" i="1"/>
  <c r="Y37" i="1"/>
  <c r="W37" i="1"/>
  <c r="U39" i="1"/>
  <c r="Y39" i="1"/>
  <c r="W39" i="1"/>
  <c r="U35" i="1"/>
  <c r="W35" i="1"/>
  <c r="Y35" i="1"/>
  <c r="U38" i="1"/>
  <c r="W38" i="1"/>
  <c r="Y38" i="1"/>
  <c r="U47" i="1"/>
  <c r="Y47" i="1"/>
  <c r="W47" i="1"/>
  <c r="U46" i="1"/>
  <c r="W46" i="1"/>
  <c r="Y46" i="1"/>
  <c r="U24" i="1"/>
  <c r="Y24" i="1"/>
  <c r="W24" i="1"/>
  <c r="U25" i="1"/>
  <c r="W25" i="1"/>
  <c r="Y25" i="1"/>
  <c r="U26" i="1"/>
  <c r="Y26" i="1"/>
  <c r="W26" i="1"/>
  <c r="U27" i="1"/>
  <c r="Y27" i="1"/>
  <c r="W27" i="1"/>
  <c r="U13" i="1"/>
  <c r="Y13" i="1"/>
  <c r="W13" i="1"/>
  <c r="W12" i="1"/>
  <c r="U14" i="1"/>
  <c r="Y14" i="1"/>
  <c r="W14" i="1"/>
  <c r="U12" i="1"/>
  <c r="Y12" i="1"/>
  <c r="U53" i="1" l="1"/>
  <c r="Y53" i="1"/>
  <c r="W53" i="1"/>
</calcChain>
</file>

<file path=xl/sharedStrings.xml><?xml version="1.0" encoding="utf-8"?>
<sst xmlns="http://schemas.openxmlformats.org/spreadsheetml/2006/main" count="152" uniqueCount="127">
  <si>
    <t>Fill in Yellow - Put Monthly Usage in CASES</t>
  </si>
  <si>
    <t>MFI Item Number</t>
  </si>
  <si>
    <t>Description</t>
  </si>
  <si>
    <t>Grain</t>
  </si>
  <si>
    <t>Servings Per Case</t>
  </si>
  <si>
    <t>Net Weight Per Serving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</si>
  <si>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</si>
  <si>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</si>
  <si>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</si>
  <si>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</si>
  <si>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</si>
  <si>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</si>
  <si>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</si>
  <si>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</si>
  <si>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</si>
  <si>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</si>
  <si>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</si>
  <si>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</si>
  <si>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Total Cases</t>
  </si>
  <si>
    <t>3.5" Round Scrambled Patty, 1.5 oz.</t>
  </si>
  <si>
    <t>3.5" Round Scrambled Patty, 1 oz.</t>
  </si>
  <si>
    <t>TOTAL</t>
  </si>
  <si>
    <t>14616-51100-00</t>
  </si>
  <si>
    <t>14616-64001-00</t>
  </si>
  <si>
    <t>14616-70202-00</t>
  </si>
  <si>
    <t>14616-74000-00</t>
  </si>
  <si>
    <t>14616-76250-00</t>
  </si>
  <si>
    <t>M/MA</t>
  </si>
  <si>
    <t>46025-82525-00</t>
  </si>
  <si>
    <t>14616-54200-00</t>
  </si>
  <si>
    <t>14616-60676-00</t>
  </si>
  <si>
    <t>14616-81250-00</t>
  </si>
  <si>
    <t>1.75 oz.</t>
  </si>
  <si>
    <t>3.25 oz.</t>
  </si>
  <si>
    <t>1.50 oz.</t>
  </si>
  <si>
    <t>3.00 oz.</t>
  </si>
  <si>
    <t>1.00 oz.</t>
  </si>
  <si>
    <t>2.00 oz.</t>
  </si>
  <si>
    <t>1.25 oz.</t>
  </si>
  <si>
    <t>IQF Scrambled Eggs, CN, 1/20 lb.</t>
  </si>
  <si>
    <t>0.75 oz.</t>
  </si>
  <si>
    <t>Frozen Hard Cooked Natural Diced Eggs, 4/5#</t>
  </si>
  <si>
    <t>3.5" Round Patty, 1.25 oz.</t>
  </si>
  <si>
    <t>Refrigerated Hard Cooked Peeled Eggs, 12/12 ct.</t>
  </si>
  <si>
    <t>3.50 oz.</t>
  </si>
  <si>
    <t>46025-51203-00</t>
  </si>
  <si>
    <t>46025-85877-00</t>
  </si>
  <si>
    <t>46025-90135-00</t>
  </si>
  <si>
    <t>Colby Cheese Omelet, 2.1 oz.</t>
  </si>
  <si>
    <t>Cheddar Cheese Omelet, 3.5 oz.</t>
  </si>
  <si>
    <t>46025-91200-00</t>
  </si>
  <si>
    <t>Whole Grain Cinnamon Glazed French Toast Sticks, CN, 2.9 oz.</t>
  </si>
  <si>
    <t>Whole Grain Cinnamon Glazed French Toast, CN, 2.9 oz.</t>
  </si>
  <si>
    <t>46025-30020-00</t>
  </si>
  <si>
    <t>46025-30101-00</t>
  </si>
  <si>
    <t>46025-85017-00</t>
  </si>
  <si>
    <t>46025-64102-00</t>
  </si>
  <si>
    <t>46025-85018-00</t>
  </si>
  <si>
    <t>46025-85137-00</t>
  </si>
  <si>
    <t>46025-75012-00</t>
  </si>
  <si>
    <t>46025-75014-00</t>
  </si>
  <si>
    <t>46025-85803-00</t>
  </si>
  <si>
    <t>46025-54211-00</t>
  </si>
  <si>
    <t>46025-65123-00</t>
  </si>
  <si>
    <t>Frozen Liquid Whole Egg w/Citric, Cook-in-bag, 6/5 lb.</t>
  </si>
  <si>
    <t>Frozen Liquid Scrambled Egg Mix, CN, Cook-in-bag, 6/5 lb.</t>
  </si>
  <si>
    <t>Frozen Liquid Whole Egg w/Citric, Cartons, 6/5 lb.</t>
  </si>
  <si>
    <t>Refrigerated Precooked Scrambled Eggs with butter, 12/1.85 lbs.</t>
  </si>
  <si>
    <t>Refrigerated Liquid Whole Egg, Carton, 15/2 lb.</t>
  </si>
  <si>
    <t>46025-21242-00</t>
  </si>
  <si>
    <t>Cage-Free Easy Eggs Hard Cooked Peeled Eggs, 14/2 Count - Printed</t>
  </si>
  <si>
    <t xml:space="preserve">3.00 oz. </t>
  </si>
  <si>
    <t>Cage-free Refrigerated Hard Cooked Eggs 12/12 Count Dry Pack</t>
  </si>
  <si>
    <t>Cage-free Frozen Hard Cooked Diced Eggs, 4/5 lb.</t>
  </si>
  <si>
    <t>14616-64482-00</t>
  </si>
  <si>
    <t>2 ct. Cage-free Hard Cooked Peeled Eggs, 48/2 ct. - Clear</t>
  </si>
  <si>
    <t>46025-20242-00</t>
  </si>
  <si>
    <t>IW Easy Eggs Hard Cooked Peeled Eggs, 14/2 Count - Printed</t>
  </si>
  <si>
    <t>46025-63482-00</t>
  </si>
  <si>
    <t>2 ct. Hard Cooked Peeled Eggs, 48/2 ct. - Clear</t>
  </si>
  <si>
    <t>Cage-free Round Egg Patty 3.5"</t>
  </si>
  <si>
    <t>Cage-free Cheddar Omelet, 6"</t>
  </si>
  <si>
    <t>Cage-free Whole Egg with Citric Acid, Frozen, Carton, 6/5 lb.</t>
  </si>
  <si>
    <t>Cage-free Scramble Eggs, Cook-in-bag, 6/5 lb.</t>
  </si>
  <si>
    <t>Cage-free Precooked Refrigerated Scrambled Eggs, 12/1.85 lb.</t>
  </si>
  <si>
    <t>Cage-free Refrigerated Liquid Whole Egg, Carton, 15/2 lb.</t>
  </si>
  <si>
    <t>14616-78984-00</t>
  </si>
  <si>
    <t>14616-78985-00</t>
  </si>
  <si>
    <t>Michael Foods Commodity Planner</t>
  </si>
  <si>
    <t>Commodity 100047 Whole Egg</t>
  </si>
  <si>
    <t>LBS OF EGG NEEDED TO ORDER</t>
  </si>
  <si>
    <t>SEPDS Value of USDA food per Case</t>
  </si>
  <si>
    <t>Total Entitlement Spend</t>
  </si>
  <si>
    <t xml:space="preserve">Cage-free Cheese &amp; Pork Bacon Egg Bite </t>
  </si>
  <si>
    <t xml:space="preserve">Cage-free Three Cheese Egg Bite </t>
  </si>
  <si>
    <t>46025-75015-00</t>
  </si>
  <si>
    <t>IW Whole Grain Cinnamon Glazed French Toast Sticks, CN, 2.9 oz.</t>
  </si>
  <si>
    <t xml:space="preserve">1.00 oz. </t>
  </si>
  <si>
    <t>1.50 oz.*</t>
  </si>
  <si>
    <r>
      <t xml:space="preserve">French Toast Sticks </t>
    </r>
    <r>
      <rPr>
        <b/>
        <i/>
        <sz val="10"/>
        <rFont val="Calibri"/>
        <family val="2"/>
        <scheme val="minor"/>
      </rPr>
      <t>w/Enriched Flour</t>
    </r>
    <r>
      <rPr>
        <sz val="10"/>
        <rFont val="Calibri"/>
        <family val="2"/>
        <scheme val="minor"/>
      </rPr>
      <t>, 2.60 oz.</t>
    </r>
  </si>
  <si>
    <t>USDA Foods Drawdown Per Case</t>
  </si>
  <si>
    <t>Total Finished Pounds</t>
  </si>
  <si>
    <t>SCHOOL DISTRICT NAME GOES HERE</t>
  </si>
  <si>
    <t>DISTRIBUTOR NAME GOES HERE</t>
  </si>
  <si>
    <t>14616-76000-00</t>
  </si>
  <si>
    <t>Cage-free Plain Omelet 5"</t>
  </si>
  <si>
    <t>2.50 oz.</t>
  </si>
  <si>
    <t>14616-78983-00</t>
  </si>
  <si>
    <t>Cage-free Spicy Egg Bite  Jalapeno &amp; Cheese</t>
  </si>
  <si>
    <t>14616-70377-00</t>
  </si>
  <si>
    <t xml:space="preserve">Cage-free Spicy Jalapeno Round Egg Patty 3.5" </t>
  </si>
  <si>
    <t>Frittata - Cage-Free:</t>
  </si>
  <si>
    <t>14616-78980-00</t>
  </si>
  <si>
    <t>Cage-free Western Frittata</t>
  </si>
  <si>
    <t>2.25 oz.</t>
  </si>
  <si>
    <r>
      <rPr>
        <b/>
        <sz val="28"/>
        <rFont val="Calibri"/>
        <family val="2"/>
        <scheme val="minor"/>
      </rPr>
      <t xml:space="preserve">2026-27 </t>
    </r>
    <r>
      <rPr>
        <b/>
        <sz val="20"/>
        <rFont val="Calibri"/>
        <family val="2"/>
        <scheme val="minor"/>
      </rPr>
      <t>School Year</t>
    </r>
  </si>
  <si>
    <t>Updated 12/29/2025 (Effective July 1, 2026 - June 30, 2027)</t>
  </si>
  <si>
    <t xml:space="preserve">Egg Bites - Cage-free:  </t>
  </si>
  <si>
    <t>Egg Patties:</t>
  </si>
  <si>
    <t>Egg Patties - Cage-free:</t>
  </si>
  <si>
    <t>French Toast:</t>
  </si>
  <si>
    <t>Hard Cooked Eggs:</t>
  </si>
  <si>
    <t>Hard Cooked Eggs - Cage-free:</t>
  </si>
  <si>
    <t>Liquid &amp; Precooked Scrambled Eggs:</t>
  </si>
  <si>
    <t>Liquid &amp; Precooked Scrambled Eggs - Cage-free:</t>
  </si>
  <si>
    <t>Omelets:</t>
  </si>
  <si>
    <t>Omelet - Cage-Free: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</si>
</sst>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&quot;$&quot;#,##0.00"/>
    <numFmt numFmtId="165" formatCode="&quot;$&quot;#,##0"/>
    <numFmt numFmtId="166" formatCode="&quot;$&quot;#,##0.0000"/>
    <numFmt numFmtId="167" formatCode="&quot;$&quot;#,##0.000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i/>
      <sz val="10"/>
      <color rgb="FFFF0000"/>
      <name val="Arial"/>
      <family val="2"/>
    </font>
    <font>
      <i/>
      <sz val="10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i/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20"/>
      <name val="Calibri"/>
      <family val="2"/>
      <scheme val="minor"/>
    </font>
    <font>
      <b/>
      <sz val="20"/>
      <name val="Calibri"/>
      <family val="2"/>
      <scheme val="minor"/>
    </font>
    <font>
      <b/>
      <sz val="24"/>
      <name val="Calibri"/>
      <family val="2"/>
      <scheme val="minor"/>
    </font>
    <font>
      <b/>
      <sz val="12"/>
      <name val="Calibri"/>
      <family val="2"/>
      <scheme val="minor"/>
    </font>
    <font>
      <b/>
      <sz val="28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u/>
      <sz val="12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0"/>
      <name val="Calibri"/>
      <family val="2"/>
      <scheme val="minor"/>
    </font>
    <font>
      <b/>
      <i/>
      <sz val="18"/>
      <name val="Calibri"/>
      <family val="2"/>
      <scheme val="minor"/>
    </font>
    <font>
      <b/>
      <sz val="16"/>
      <name val="Calibri"/>
      <family val="2"/>
      <scheme val="minor"/>
    </font>
    <font>
      <sz val="16"/>
      <name val="Calibri"/>
      <family val="2"/>
      <scheme val="minor"/>
    </font>
    <font>
      <sz val="10"/>
      <color rgb="FFC00000"/>
      <name val="Calibri"/>
      <family val="2"/>
      <scheme val="minor"/>
    </font>
    <font>
      <b/>
      <i/>
      <sz val="18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9"/>
      <name val="Calibri"/>
      <family val="2"/>
      <scheme val="minor"/>
    </font>
    <font>
      <b/>
      <sz val="14"/>
      <color rgb="FFFF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3">
    <xf numFmtId="0" fontId="0" fillId="0" borderId="0" xfId="0"/>
    <xf numFmtId="0" fontId="2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4" fillId="0" borderId="4" xfId="0" applyFont="1" applyBorder="1" applyAlignment="1">
      <alignment horizontal="center"/>
    </xf>
    <xf numFmtId="0" fontId="0" fillId="0" borderId="4" xfId="0" applyBorder="1" applyAlignment="1">
      <alignment wrapText="1"/>
    </xf>
    <xf numFmtId="0" fontId="0" fillId="0" borderId="4" xfId="0" applyBorder="1"/>
    <xf numFmtId="0" fontId="7" fillId="0" borderId="4" xfId="0" applyFont="1" applyBorder="1" applyAlignment="1">
      <alignment horizontal="left"/>
    </xf>
    <xf numFmtId="0" fontId="7" fillId="0" borderId="4" xfId="0" applyFont="1" applyBorder="1" applyAlignment="1">
      <alignment horizontal="center"/>
    </xf>
    <xf numFmtId="0" fontId="8" fillId="4" borderId="4" xfId="0" applyFont="1" applyFill="1" applyBorder="1" applyAlignment="1">
      <alignment horizontal="center"/>
    </xf>
    <xf numFmtId="0" fontId="7" fillId="4" borderId="4" xfId="0" applyFont="1" applyFill="1" applyBorder="1" applyAlignment="1">
      <alignment horizontal="center"/>
    </xf>
    <xf numFmtId="0" fontId="9" fillId="0" borderId="0" xfId="0" applyFont="1" applyAlignment="1">
      <alignment horizontal="left"/>
    </xf>
    <xf numFmtId="3" fontId="7" fillId="3" borderId="4" xfId="0" applyNumberFormat="1" applyFont="1" applyFill="1" applyBorder="1" applyAlignment="1" applyProtection="1">
      <alignment horizontal="center"/>
      <protection locked="0"/>
    </xf>
    <xf numFmtId="3" fontId="7" fillId="3" borderId="4" xfId="1" applyNumberFormat="1" applyFont="1" applyFill="1" applyBorder="1" applyAlignment="1" applyProtection="1">
      <alignment horizontal="center"/>
      <protection locked="0"/>
    </xf>
    <xf numFmtId="3" fontId="10" fillId="6" borderId="4" xfId="0" applyNumberFormat="1" applyFont="1" applyFill="1" applyBorder="1" applyAlignment="1">
      <alignment horizontal="center"/>
    </xf>
    <xf numFmtId="0" fontId="4" fillId="0" borderId="4" xfId="0" applyFont="1" applyBorder="1"/>
    <xf numFmtId="0" fontId="17" fillId="7" borderId="4" xfId="0" applyFont="1" applyFill="1" applyBorder="1" applyAlignment="1">
      <alignment horizontal="left"/>
    </xf>
    <xf numFmtId="0" fontId="0" fillId="7" borderId="4" xfId="0" applyFill="1" applyBorder="1" applyAlignment="1">
      <alignment wrapText="1"/>
    </xf>
    <xf numFmtId="0" fontId="12" fillId="0" borderId="0" xfId="0" applyFont="1" applyAlignment="1">
      <alignment horizontal="center"/>
    </xf>
    <xf numFmtId="0" fontId="15" fillId="6" borderId="1" xfId="0" applyFont="1" applyFill="1" applyBorder="1"/>
    <xf numFmtId="0" fontId="15" fillId="6" borderId="2" xfId="0" applyFont="1" applyFill="1" applyBorder="1"/>
    <xf numFmtId="0" fontId="11" fillId="0" borderId="0" xfId="0" applyFont="1" applyAlignment="1">
      <alignment horizontal="center"/>
    </xf>
    <xf numFmtId="0" fontId="7" fillId="0" borderId="4" xfId="0" applyFont="1" applyBorder="1"/>
    <xf numFmtId="0" fontId="11" fillId="0" borderId="4" xfId="0" applyFont="1" applyBorder="1"/>
    <xf numFmtId="0" fontId="0" fillId="0" borderId="1" xfId="0" applyBorder="1"/>
    <xf numFmtId="0" fontId="10" fillId="0" borderId="5" xfId="0" applyFont="1" applyBorder="1" applyAlignment="1">
      <alignment textRotation="75"/>
    </xf>
    <xf numFmtId="3" fontId="7" fillId="3" borderId="6" xfId="0" applyNumberFormat="1" applyFont="1" applyFill="1" applyBorder="1" applyAlignment="1" applyProtection="1">
      <alignment horizontal="center"/>
      <protection locked="0"/>
    </xf>
    <xf numFmtId="3" fontId="7" fillId="3" borderId="6" xfId="1" applyNumberFormat="1" applyFont="1" applyFill="1" applyBorder="1" applyAlignment="1" applyProtection="1">
      <alignment horizontal="center"/>
      <protection locked="0"/>
    </xf>
    <xf numFmtId="3" fontId="7" fillId="0" borderId="1" xfId="0" applyNumberFormat="1" applyFont="1" applyBorder="1" applyAlignment="1" applyProtection="1">
      <alignment horizontal="center"/>
      <protection locked="0"/>
    </xf>
    <xf numFmtId="3" fontId="7" fillId="0" borderId="2" xfId="0" applyNumberFormat="1" applyFont="1" applyBorder="1" applyAlignment="1" applyProtection="1">
      <alignment horizontal="center"/>
      <protection locked="0"/>
    </xf>
    <xf numFmtId="3" fontId="8" fillId="0" borderId="3" xfId="0" applyNumberFormat="1" applyFont="1" applyBorder="1" applyAlignment="1">
      <alignment horizontal="right"/>
    </xf>
    <xf numFmtId="0" fontId="4" fillId="0" borderId="1" xfId="0" applyFont="1" applyBorder="1" applyAlignment="1">
      <alignment horizontal="center"/>
    </xf>
    <xf numFmtId="3" fontId="7" fillId="3" borderId="5" xfId="0" applyNumberFormat="1" applyFont="1" applyFill="1" applyBorder="1" applyAlignment="1" applyProtection="1">
      <alignment horizontal="center"/>
      <protection locked="0"/>
    </xf>
    <xf numFmtId="3" fontId="7" fillId="3" borderId="5" xfId="1" applyNumberFormat="1" applyFont="1" applyFill="1" applyBorder="1" applyAlignment="1" applyProtection="1">
      <alignment horizontal="center"/>
      <protection locked="0"/>
    </xf>
    <xf numFmtId="3" fontId="7" fillId="0" borderId="2" xfId="1" applyNumberFormat="1" applyFont="1" applyFill="1" applyBorder="1" applyAlignment="1" applyProtection="1">
      <alignment horizontal="center"/>
      <protection locked="0"/>
    </xf>
    <xf numFmtId="0" fontId="0" fillId="0" borderId="2" xfId="0" applyBorder="1"/>
    <xf numFmtId="0" fontId="7" fillId="0" borderId="5" xfId="0" applyFont="1" applyBorder="1" applyAlignment="1">
      <alignment horizontal="left"/>
    </xf>
    <xf numFmtId="0" fontId="7" fillId="0" borderId="5" xfId="0" applyFont="1" applyBorder="1" applyAlignment="1">
      <alignment horizontal="center"/>
    </xf>
    <xf numFmtId="0" fontId="7" fillId="4" borderId="5" xfId="0" applyFont="1" applyFill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7" fillId="0" borderId="4" xfId="0" quotePrefix="1" applyFont="1" applyBorder="1" applyAlignment="1">
      <alignment horizontal="center"/>
    </xf>
    <xf numFmtId="0" fontId="7" fillId="0" borderId="5" xfId="0" quotePrefix="1" applyFont="1" applyBorder="1" applyAlignment="1">
      <alignment horizontal="center"/>
    </xf>
    <xf numFmtId="4" fontId="8" fillId="0" borderId="3" xfId="0" applyNumberFormat="1" applyFont="1" applyBorder="1" applyAlignment="1">
      <alignment horizontal="right"/>
    </xf>
    <xf numFmtId="0" fontId="10" fillId="0" borderId="3" xfId="0" applyFont="1" applyBorder="1" applyAlignment="1">
      <alignment horizontal="right"/>
    </xf>
    <xf numFmtId="0" fontId="4" fillId="0" borderId="2" xfId="0" applyFont="1" applyBorder="1"/>
    <xf numFmtId="0" fontId="3" fillId="0" borderId="3" xfId="0" applyFont="1" applyBorder="1"/>
    <xf numFmtId="0" fontId="10" fillId="0" borderId="7" xfId="0" applyFont="1" applyBorder="1" applyAlignment="1">
      <alignment textRotation="75"/>
    </xf>
    <xf numFmtId="0" fontId="0" fillId="0" borderId="0" xfId="0" applyAlignment="1">
      <alignment horizontal="left"/>
    </xf>
    <xf numFmtId="3" fontId="0" fillId="0" borderId="0" xfId="0" applyNumberFormat="1" applyAlignment="1">
      <alignment horizontal="left"/>
    </xf>
    <xf numFmtId="164" fontId="0" fillId="0" borderId="0" xfId="0" applyNumberFormat="1" applyAlignment="1">
      <alignment horizontal="left"/>
    </xf>
    <xf numFmtId="165" fontId="0" fillId="0" borderId="0" xfId="0" applyNumberFormat="1" applyAlignment="1">
      <alignment horizontal="left"/>
    </xf>
    <xf numFmtId="0" fontId="23" fillId="0" borderId="0" xfId="0" applyFont="1" applyAlignment="1">
      <alignment horizontal="left"/>
    </xf>
    <xf numFmtId="3" fontId="23" fillId="0" borderId="0" xfId="0" applyNumberFormat="1" applyFont="1" applyAlignment="1">
      <alignment horizontal="left"/>
    </xf>
    <xf numFmtId="164" fontId="23" fillId="0" borderId="0" xfId="0" applyNumberFormat="1" applyFont="1" applyAlignment="1">
      <alignment horizontal="left"/>
    </xf>
    <xf numFmtId="165" fontId="23" fillId="0" borderId="0" xfId="0" applyNumberFormat="1" applyFont="1" applyAlignment="1">
      <alignment horizontal="left"/>
    </xf>
    <xf numFmtId="0" fontId="10" fillId="8" borderId="4" xfId="0" applyFont="1" applyFill="1" applyBorder="1" applyAlignment="1">
      <alignment horizontal="center" vertical="center" textRotation="73" wrapText="1"/>
    </xf>
    <xf numFmtId="2" fontId="10" fillId="8" borderId="4" xfId="0" applyNumberFormat="1" applyFont="1" applyFill="1" applyBorder="1" applyAlignment="1">
      <alignment horizontal="right"/>
    </xf>
    <xf numFmtId="4" fontId="10" fillId="0" borderId="4" xfId="0" applyNumberFormat="1" applyFont="1" applyBorder="1" applyAlignment="1">
      <alignment horizontal="right"/>
    </xf>
    <xf numFmtId="0" fontId="4" fillId="0" borderId="5" xfId="0" applyFont="1" applyBorder="1"/>
    <xf numFmtId="0" fontId="7" fillId="0" borderId="6" xfId="0" quotePrefix="1" applyFont="1" applyBorder="1" applyAlignment="1">
      <alignment horizontal="center"/>
    </xf>
    <xf numFmtId="0" fontId="7" fillId="0" borderId="6" xfId="0" applyFont="1" applyBorder="1" applyAlignment="1">
      <alignment horizontal="left"/>
    </xf>
    <xf numFmtId="0" fontId="7" fillId="0" borderId="6" xfId="0" applyFont="1" applyBorder="1" applyAlignment="1">
      <alignment horizontal="center"/>
    </xf>
    <xf numFmtId="0" fontId="7" fillId="4" borderId="6" xfId="0" applyFont="1" applyFill="1" applyBorder="1" applyAlignment="1">
      <alignment horizontal="center"/>
    </xf>
    <xf numFmtId="2" fontId="7" fillId="0" borderId="6" xfId="0" applyNumberFormat="1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2" fontId="19" fillId="0" borderId="0" xfId="0" applyNumberFormat="1" applyFont="1" applyAlignment="1">
      <alignment horizontal="right"/>
    </xf>
    <xf numFmtId="4" fontId="19" fillId="0" borderId="0" xfId="0" applyNumberFormat="1" applyFont="1" applyAlignment="1">
      <alignment horizontal="right"/>
    </xf>
    <xf numFmtId="166" fontId="19" fillId="0" borderId="0" xfId="0" applyNumberFormat="1" applyFont="1" applyAlignment="1">
      <alignment horizontal="right"/>
    </xf>
    <xf numFmtId="164" fontId="19" fillId="0" borderId="0" xfId="0" applyNumberFormat="1" applyFont="1" applyAlignment="1">
      <alignment horizontal="right"/>
    </xf>
    <xf numFmtId="0" fontId="18" fillId="7" borderId="1" xfId="0" quotePrefix="1" applyFont="1" applyFill="1" applyBorder="1" applyAlignment="1">
      <alignment horizontal="left"/>
    </xf>
    <xf numFmtId="0" fontId="7" fillId="7" borderId="2" xfId="0" applyFont="1" applyFill="1" applyBorder="1" applyAlignment="1">
      <alignment horizontal="left"/>
    </xf>
    <xf numFmtId="0" fontId="7" fillId="0" borderId="2" xfId="0" applyFont="1" applyBorder="1" applyAlignment="1">
      <alignment horizontal="center"/>
    </xf>
    <xf numFmtId="0" fontId="7" fillId="4" borderId="2" xfId="0" applyFont="1" applyFill="1" applyBorder="1" applyAlignment="1">
      <alignment horizontal="center"/>
    </xf>
    <xf numFmtId="2" fontId="7" fillId="0" borderId="2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3" fontId="8" fillId="0" borderId="2" xfId="0" applyNumberFormat="1" applyFont="1" applyBorder="1" applyAlignment="1">
      <alignment horizontal="right"/>
    </xf>
    <xf numFmtId="4" fontId="8" fillId="0" borderId="2" xfId="0" applyNumberFormat="1" applyFont="1" applyBorder="1" applyAlignment="1">
      <alignment horizontal="right"/>
    </xf>
    <xf numFmtId="2" fontId="19" fillId="0" borderId="2" xfId="0" applyNumberFormat="1" applyFont="1" applyBorder="1" applyAlignment="1">
      <alignment horizontal="right"/>
    </xf>
    <xf numFmtId="166" fontId="19" fillId="0" borderId="2" xfId="0" applyNumberFormat="1" applyFont="1" applyBorder="1" applyAlignment="1">
      <alignment horizontal="right"/>
    </xf>
    <xf numFmtId="164" fontId="19" fillId="0" borderId="3" xfId="0" applyNumberFormat="1" applyFont="1" applyBorder="1" applyAlignment="1">
      <alignment horizontal="right"/>
    </xf>
    <xf numFmtId="0" fontId="4" fillId="0" borderId="7" xfId="0" applyFont="1" applyBorder="1" applyAlignment="1">
      <alignment horizontal="center"/>
    </xf>
    <xf numFmtId="0" fontId="4" fillId="0" borderId="6" xfId="0" applyFont="1" applyBorder="1"/>
    <xf numFmtId="0" fontId="18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4" borderId="2" xfId="0" applyFont="1" applyFill="1" applyBorder="1" applyAlignment="1">
      <alignment horizontal="center"/>
    </xf>
    <xf numFmtId="2" fontId="4" fillId="0" borderId="2" xfId="0" applyNumberFormat="1" applyFont="1" applyBorder="1" applyAlignment="1">
      <alignment horizontal="center"/>
    </xf>
    <xf numFmtId="2" fontId="19" fillId="8" borderId="6" xfId="0" applyNumberFormat="1" applyFont="1" applyFill="1" applyBorder="1" applyAlignment="1">
      <alignment horizontal="right"/>
    </xf>
    <xf numFmtId="164" fontId="19" fillId="0" borderId="6" xfId="0" applyNumberFormat="1" applyFont="1" applyBorder="1" applyAlignment="1">
      <alignment horizontal="right"/>
    </xf>
    <xf numFmtId="0" fontId="5" fillId="0" borderId="2" xfId="0" applyFont="1" applyBorder="1" applyAlignment="1">
      <alignment horizontal="left"/>
    </xf>
    <xf numFmtId="0" fontId="5" fillId="0" borderId="2" xfId="0" applyFont="1" applyBorder="1" applyAlignment="1">
      <alignment horizontal="center"/>
    </xf>
    <xf numFmtId="0" fontId="6" fillId="4" borderId="2" xfId="0" applyFont="1" applyFill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0" fontId="17" fillId="7" borderId="1" xfId="0" applyFont="1" applyFill="1" applyBorder="1" applyAlignment="1">
      <alignment horizontal="left"/>
    </xf>
    <xf numFmtId="0" fontId="0" fillId="7" borderId="2" xfId="0" applyFill="1" applyBorder="1" applyAlignment="1">
      <alignment wrapText="1"/>
    </xf>
    <xf numFmtId="0" fontId="0" fillId="0" borderId="2" xfId="0" applyBorder="1" applyAlignment="1">
      <alignment wrapText="1"/>
    </xf>
    <xf numFmtId="0" fontId="7" fillId="0" borderId="6" xfId="0" applyFont="1" applyBorder="1"/>
    <xf numFmtId="0" fontId="8" fillId="4" borderId="6" xfId="0" applyFont="1" applyFill="1" applyBorder="1" applyAlignment="1">
      <alignment horizontal="center"/>
    </xf>
    <xf numFmtId="0" fontId="17" fillId="0" borderId="1" xfId="0" applyFont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2" fontId="24" fillId="0" borderId="4" xfId="0" applyNumberFormat="1" applyFont="1" applyBorder="1" applyAlignment="1">
      <alignment horizontal="right"/>
    </xf>
    <xf numFmtId="164" fontId="24" fillId="0" borderId="4" xfId="0" applyNumberFormat="1" applyFont="1" applyBorder="1" applyAlignment="1">
      <alignment horizontal="right"/>
    </xf>
    <xf numFmtId="2" fontId="24" fillId="0" borderId="0" xfId="0" applyNumberFormat="1" applyFont="1" applyAlignment="1">
      <alignment horizontal="right"/>
    </xf>
    <xf numFmtId="4" fontId="24" fillId="0" borderId="0" xfId="0" applyNumberFormat="1" applyFont="1" applyAlignment="1">
      <alignment horizontal="right"/>
    </xf>
    <xf numFmtId="166" fontId="24" fillId="0" borderId="0" xfId="0" applyNumberFormat="1" applyFont="1" applyAlignment="1">
      <alignment horizontal="right"/>
    </xf>
    <xf numFmtId="164" fontId="24" fillId="0" borderId="0" xfId="0" applyNumberFormat="1" applyFont="1" applyAlignment="1">
      <alignment horizontal="right"/>
    </xf>
    <xf numFmtId="0" fontId="15" fillId="0" borderId="5" xfId="0" quotePrefix="1" applyFont="1" applyBorder="1" applyAlignment="1">
      <alignment horizontal="center" wrapText="1"/>
    </xf>
    <xf numFmtId="0" fontId="15" fillId="0" borderId="5" xfId="0" applyFont="1" applyBorder="1" applyAlignment="1">
      <alignment horizontal="center" wrapText="1"/>
    </xf>
    <xf numFmtId="0" fontId="15" fillId="4" borderId="5" xfId="0" applyFont="1" applyFill="1" applyBorder="1" applyAlignment="1">
      <alignment horizontal="center"/>
    </xf>
    <xf numFmtId="0" fontId="15" fillId="0" borderId="0" xfId="0" applyFont="1"/>
    <xf numFmtId="164" fontId="10" fillId="9" borderId="4" xfId="0" applyNumberFormat="1" applyFont="1" applyFill="1" applyBorder="1" applyAlignment="1">
      <alignment horizontal="center" vertical="center" textRotation="73" wrapText="1"/>
    </xf>
    <xf numFmtId="165" fontId="10" fillId="0" borderId="4" xfId="0" applyNumberFormat="1" applyFont="1" applyBorder="1" applyAlignment="1">
      <alignment horizontal="center" vertical="center" textRotation="73" wrapText="1"/>
    </xf>
    <xf numFmtId="167" fontId="10" fillId="9" borderId="4" xfId="0" applyNumberFormat="1" applyFont="1" applyFill="1" applyBorder="1" applyAlignment="1">
      <alignment horizontal="right"/>
    </xf>
    <xf numFmtId="164" fontId="19" fillId="9" borderId="6" xfId="0" applyNumberFormat="1" applyFont="1" applyFill="1" applyBorder="1" applyAlignment="1">
      <alignment horizontal="right"/>
    </xf>
    <xf numFmtId="164" fontId="19" fillId="0" borderId="2" xfId="0" applyNumberFormat="1" applyFont="1" applyBorder="1" applyAlignment="1">
      <alignment horizontal="right"/>
    </xf>
    <xf numFmtId="0" fontId="19" fillId="0" borderId="4" xfId="0" applyFont="1" applyBorder="1" applyAlignment="1">
      <alignment horizontal="center"/>
    </xf>
    <xf numFmtId="0" fontId="19" fillId="0" borderId="4" xfId="0" applyFont="1" applyBorder="1" applyAlignment="1">
      <alignment horizontal="center" wrapText="1"/>
    </xf>
    <xf numFmtId="0" fontId="19" fillId="0" borderId="4" xfId="0" applyFont="1" applyBorder="1" applyAlignment="1">
      <alignment horizontal="left" wrapText="1"/>
    </xf>
    <xf numFmtId="0" fontId="10" fillId="0" borderId="4" xfId="0" applyFont="1" applyBorder="1" applyAlignment="1">
      <alignment horizontal="center" textRotation="75" wrapText="1"/>
    </xf>
    <xf numFmtId="4" fontId="8" fillId="0" borderId="6" xfId="0" applyNumberFormat="1" applyFont="1" applyBorder="1" applyAlignment="1">
      <alignment horizontal="right"/>
    </xf>
    <xf numFmtId="4" fontId="8" fillId="0" borderId="4" xfId="0" applyNumberFormat="1" applyFont="1" applyBorder="1" applyAlignment="1">
      <alignment horizontal="right"/>
    </xf>
    <xf numFmtId="4" fontId="8" fillId="0" borderId="5" xfId="0" applyNumberFormat="1" applyFont="1" applyBorder="1" applyAlignment="1">
      <alignment horizontal="right"/>
    </xf>
    <xf numFmtId="4" fontId="8" fillId="0" borderId="7" xfId="0" applyNumberFormat="1" applyFont="1" applyBorder="1" applyAlignment="1">
      <alignment horizontal="right"/>
    </xf>
    <xf numFmtId="4" fontId="19" fillId="5" borderId="2" xfId="0" applyNumberFormat="1" applyFont="1" applyFill="1" applyBorder="1" applyAlignment="1">
      <alignment horizontal="right"/>
    </xf>
    <xf numFmtId="4" fontId="19" fillId="5" borderId="6" xfId="0" applyNumberFormat="1" applyFont="1" applyFill="1" applyBorder="1" applyAlignment="1">
      <alignment horizontal="right"/>
    </xf>
    <xf numFmtId="4" fontId="19" fillId="5" borderId="4" xfId="0" applyNumberFormat="1" applyFont="1" applyFill="1" applyBorder="1" applyAlignment="1">
      <alignment horizontal="right"/>
    </xf>
    <xf numFmtId="4" fontId="24" fillId="5" borderId="4" xfId="0" applyNumberFormat="1" applyFont="1" applyFill="1" applyBorder="1" applyAlignment="1">
      <alignment horizontal="right"/>
    </xf>
    <xf numFmtId="3" fontId="26" fillId="5" borderId="4" xfId="0" applyNumberFormat="1" applyFont="1" applyFill="1" applyBorder="1" applyAlignment="1">
      <alignment horizontal="center" vertical="center" textRotation="73" wrapText="1"/>
    </xf>
    <xf numFmtId="0" fontId="10" fillId="0" borderId="4" xfId="0" applyFont="1" applyBorder="1" applyAlignment="1">
      <alignment horizontal="center" textRotation="75"/>
    </xf>
    <xf numFmtId="3" fontId="8" fillId="0" borderId="6" xfId="0" applyNumberFormat="1" applyFont="1" applyBorder="1" applyAlignment="1">
      <alignment horizontal="right"/>
    </xf>
    <xf numFmtId="3" fontId="8" fillId="0" borderId="5" xfId="0" applyNumberFormat="1" applyFont="1" applyBorder="1" applyAlignment="1">
      <alignment horizontal="right"/>
    </xf>
    <xf numFmtId="3" fontId="8" fillId="0" borderId="4" xfId="0" applyNumberFormat="1" applyFont="1" applyBorder="1" applyAlignment="1">
      <alignment horizontal="right"/>
    </xf>
    <xf numFmtId="3" fontId="8" fillId="0" borderId="7" xfId="0" applyNumberFormat="1" applyFont="1" applyBorder="1" applyAlignment="1">
      <alignment horizontal="right"/>
    </xf>
    <xf numFmtId="3" fontId="10" fillId="0" borderId="4" xfId="0" applyNumberFormat="1" applyFont="1" applyBorder="1" applyAlignment="1">
      <alignment horizontal="right"/>
    </xf>
    <xf numFmtId="0" fontId="17" fillId="7" borderId="10" xfId="0" applyFont="1" applyFill="1" applyBorder="1" applyAlignment="1">
      <alignment horizontal="left"/>
    </xf>
    <xf numFmtId="0" fontId="0" fillId="7" borderId="11" xfId="0" applyFill="1" applyBorder="1" applyAlignment="1">
      <alignment wrapText="1"/>
    </xf>
    <xf numFmtId="2" fontId="7" fillId="0" borderId="4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2" fontId="7" fillId="0" borderId="3" xfId="0" applyNumberFormat="1" applyFont="1" applyBorder="1" applyAlignment="1">
      <alignment horizontal="center"/>
    </xf>
    <xf numFmtId="3" fontId="7" fillId="6" borderId="5" xfId="0" applyNumberFormat="1" applyFont="1" applyFill="1" applyBorder="1" applyAlignment="1" applyProtection="1">
      <alignment horizontal="center"/>
      <protection locked="0"/>
    </xf>
    <xf numFmtId="2" fontId="19" fillId="8" borderId="7" xfId="0" applyNumberFormat="1" applyFont="1" applyFill="1" applyBorder="1" applyAlignment="1">
      <alignment horizontal="right"/>
    </xf>
    <xf numFmtId="4" fontId="19" fillId="5" borderId="7" xfId="0" applyNumberFormat="1" applyFont="1" applyFill="1" applyBorder="1" applyAlignment="1">
      <alignment horizontal="right"/>
    </xf>
    <xf numFmtId="2" fontId="19" fillId="8" borderId="4" xfId="0" applyNumberFormat="1" applyFont="1" applyFill="1" applyBorder="1" applyAlignment="1">
      <alignment horizontal="right"/>
    </xf>
    <xf numFmtId="0" fontId="4" fillId="0" borderId="8" xfId="0" applyFont="1" applyBorder="1" applyAlignment="1">
      <alignment horizontal="center"/>
    </xf>
    <xf numFmtId="2" fontId="19" fillId="8" borderId="9" xfId="0" applyNumberFormat="1" applyFont="1" applyFill="1" applyBorder="1" applyAlignment="1">
      <alignment horizontal="right"/>
    </xf>
    <xf numFmtId="4" fontId="27" fillId="0" borderId="1" xfId="0" applyNumberFormat="1" applyFont="1" applyBorder="1" applyAlignment="1">
      <alignment horizontal="right"/>
    </xf>
    <xf numFmtId="4" fontId="28" fillId="5" borderId="4" xfId="0" applyNumberFormat="1" applyFont="1" applyFill="1" applyBorder="1" applyAlignment="1">
      <alignment horizontal="right"/>
    </xf>
    <xf numFmtId="0" fontId="25" fillId="2" borderId="1" xfId="0" applyFont="1" applyFill="1" applyBorder="1" applyAlignment="1" applyProtection="1">
      <alignment horizontal="left"/>
      <protection locked="0"/>
    </xf>
    <xf numFmtId="0" fontId="21" fillId="2" borderId="2" xfId="0" applyFont="1" applyFill="1" applyBorder="1" applyAlignment="1" applyProtection="1">
      <alignment horizontal="left"/>
      <protection locked="0"/>
    </xf>
    <xf numFmtId="0" fontId="21" fillId="2" borderId="3" xfId="0" applyFont="1" applyFill="1" applyBorder="1" applyAlignment="1" applyProtection="1">
      <alignment horizontal="left"/>
      <protection locked="0"/>
    </xf>
    <xf numFmtId="0" fontId="14" fillId="0" borderId="0" xfId="0" quotePrefix="1" applyFont="1" applyAlignment="1">
      <alignment horizontal="center"/>
    </xf>
    <xf numFmtId="0" fontId="13" fillId="0" borderId="0" xfId="0" quotePrefix="1" applyFont="1" applyAlignment="1">
      <alignment horizontal="center"/>
    </xf>
    <xf numFmtId="0" fontId="22" fillId="0" borderId="0" xfId="0" quotePrefix="1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101169</xdr:colOff>
      <xdr:row>0</xdr:row>
      <xdr:rowOff>66078</xdr:rowOff>
    </xdr:from>
    <xdr:to>
      <xdr:col>1</xdr:col>
      <xdr:colOff>208766</xdr:colOff>
      <xdr:row>2</xdr:row>
      <xdr:rowOff>128538</xdr:rowOff>
    </xdr:to>
    <xdr:pic>
      <xdr:nvPicPr>
        <xdr:cNvPr id="2" name="Picture 2" descr="MFI K12-logo">
          <a:extLst>
            <a:ext uri="{FF2B5EF4-FFF2-40B4-BE49-F238E27FC236}">
              <a16:creationId xmlns:a16="http://schemas.microsoft.com/office/drawing/2014/main" id="{3A6FC757-E5A6-44FB-A1AF-321F31F5A6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169" y="66078"/>
          <a:ext cx="1551570" cy="914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21</xdr:col>
      <xdr:colOff>159168</xdr:colOff>
      <xdr:row>0</xdr:row>
      <xdr:rowOff>260071</xdr:rowOff>
    </xdr:from>
    <xdr:to>
      <xdr:col>24</xdr:col>
      <xdr:colOff>368413</xdr:colOff>
      <xdr:row>3</xdr:row>
      <xdr:rowOff>139178</xdr:rowOff>
    </xdr:to>
    <xdr:pic>
      <xdr:nvPicPr>
        <xdr:cNvPr id="3" name="Picture 2" descr="Papetti's logo">
          <a:extLst>
            <a:ext uri="{FF2B5EF4-FFF2-40B4-BE49-F238E27FC236}">
              <a16:creationId xmlns:a16="http://schemas.microsoft.com/office/drawing/2014/main" id="{756475F2-79B7-1088-A3D3-1BD4C4E5C3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972935" y="260071"/>
          <a:ext cx="2871026" cy="10012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F3CD81-2672-4247-8C41-F8538F9909DD}">
  <sheetPr>
    <pageSetUpPr fitToPage="1"/>
  </sheetPr>
  <dimension ref="A1:Y56"/>
  <sheetViews>
    <sheetView tabSelected="1" zoomScale="73" zoomScaleNormal="73" workbookViewId="0">
      <pane ySplit="6" topLeftCell="A13" activePane="bottomLeft" state="frozen"/>
      <selection pane="bottomLeft" sqref="A1:Y1"/>
    </sheetView>
  </sheetViews>
  <sheetFormatPr defaultRowHeight="15" x14ac:dyDescent="0.25"/>
  <cols>
    <col min="1" max="1" width="20.7109375" style="3" customWidth="1"/>
    <col min="2" max="2" width="63" style="2" bestFit="1" customWidth="1"/>
    <col min="3" max="3" width="10.42578125" style="2" customWidth="1"/>
    <col min="4" max="4" width="10.28515625" customWidth="1"/>
    <col min="5" max="5" width="12.28515625" customWidth="1"/>
    <col min="6" max="6" width="11.42578125" customWidth="1"/>
    <col min="7" max="7" width="0.42578125" customWidth="1"/>
    <col min="8" max="19" width="5.28515625" customWidth="1"/>
    <col min="20" max="20" width="9.140625" customWidth="1"/>
    <col min="21" max="21" width="11.42578125" bestFit="1" customWidth="1"/>
    <col min="22" max="22" width="11.140625" style="47" customWidth="1"/>
    <col min="23" max="23" width="13.42578125" style="48" customWidth="1"/>
    <col min="24" max="24" width="13.42578125" style="49" customWidth="1"/>
    <col min="25" max="25" width="13.7109375" style="50" customWidth="1"/>
    <col min="235" max="235" width="12.7109375" customWidth="1"/>
    <col min="236" max="236" width="51" bestFit="1" customWidth="1"/>
    <col min="237" max="237" width="7" customWidth="1"/>
    <col min="239" max="239" width="8.5703125" customWidth="1"/>
    <col min="240" max="240" width="0.42578125" customWidth="1"/>
    <col min="241" max="252" width="5.28515625" customWidth="1"/>
    <col min="253" max="253" width="6.85546875" customWidth="1"/>
    <col min="254" max="254" width="8.42578125" customWidth="1"/>
    <col min="255" max="255" width="11.140625" customWidth="1"/>
    <col min="256" max="256" width="11.7109375" customWidth="1"/>
    <col min="257" max="257" width="13.7109375" customWidth="1"/>
    <col min="258" max="258" width="12" customWidth="1"/>
    <col min="491" max="491" width="12.7109375" customWidth="1"/>
    <col min="492" max="492" width="51" bestFit="1" customWidth="1"/>
    <col min="493" max="493" width="7" customWidth="1"/>
    <col min="495" max="495" width="8.5703125" customWidth="1"/>
    <col min="496" max="496" width="0.42578125" customWidth="1"/>
    <col min="497" max="508" width="5.28515625" customWidth="1"/>
    <col min="509" max="509" width="6.85546875" customWidth="1"/>
    <col min="510" max="510" width="8.42578125" customWidth="1"/>
    <col min="511" max="511" width="11.140625" customWidth="1"/>
    <col min="512" max="512" width="11.7109375" customWidth="1"/>
    <col min="513" max="513" width="13.7109375" customWidth="1"/>
    <col min="514" max="514" width="12" customWidth="1"/>
    <col min="747" max="747" width="12.7109375" customWidth="1"/>
    <col min="748" max="748" width="51" bestFit="1" customWidth="1"/>
    <col min="749" max="749" width="7" customWidth="1"/>
    <col min="751" max="751" width="8.5703125" customWidth="1"/>
    <col min="752" max="752" width="0.42578125" customWidth="1"/>
    <col min="753" max="764" width="5.28515625" customWidth="1"/>
    <col min="765" max="765" width="6.85546875" customWidth="1"/>
    <col min="766" max="766" width="8.42578125" customWidth="1"/>
    <col min="767" max="767" width="11.140625" customWidth="1"/>
    <col min="768" max="768" width="11.7109375" customWidth="1"/>
    <col min="769" max="769" width="13.7109375" customWidth="1"/>
    <col min="770" max="770" width="12" customWidth="1"/>
    <col min="1003" max="1003" width="12.7109375" customWidth="1"/>
    <col min="1004" max="1004" width="51" bestFit="1" customWidth="1"/>
    <col min="1005" max="1005" width="7" customWidth="1"/>
    <col min="1007" max="1007" width="8.5703125" customWidth="1"/>
    <col min="1008" max="1008" width="0.42578125" customWidth="1"/>
    <col min="1009" max="1020" width="5.28515625" customWidth="1"/>
    <col min="1021" max="1021" width="6.85546875" customWidth="1"/>
    <col min="1022" max="1022" width="8.42578125" customWidth="1"/>
    <col min="1023" max="1023" width="11.140625" customWidth="1"/>
    <col min="1024" max="1024" width="11.7109375" customWidth="1"/>
    <col min="1025" max="1025" width="13.7109375" customWidth="1"/>
    <col min="1026" max="1026" width="12" customWidth="1"/>
    <col min="1259" max="1259" width="12.7109375" customWidth="1"/>
    <col min="1260" max="1260" width="51" bestFit="1" customWidth="1"/>
    <col min="1261" max="1261" width="7" customWidth="1"/>
    <col min="1263" max="1263" width="8.5703125" customWidth="1"/>
    <col min="1264" max="1264" width="0.42578125" customWidth="1"/>
    <col min="1265" max="1276" width="5.28515625" customWidth="1"/>
    <col min="1277" max="1277" width="6.85546875" customWidth="1"/>
    <col min="1278" max="1278" width="8.42578125" customWidth="1"/>
    <col min="1279" max="1279" width="11.140625" customWidth="1"/>
    <col min="1280" max="1280" width="11.7109375" customWidth="1"/>
    <col min="1281" max="1281" width="13.7109375" customWidth="1"/>
    <col min="1282" max="1282" width="12" customWidth="1"/>
    <col min="1515" max="1515" width="12.7109375" customWidth="1"/>
    <col min="1516" max="1516" width="51" bestFit="1" customWidth="1"/>
    <col min="1517" max="1517" width="7" customWidth="1"/>
    <col min="1519" max="1519" width="8.5703125" customWidth="1"/>
    <col min="1520" max="1520" width="0.42578125" customWidth="1"/>
    <col min="1521" max="1532" width="5.28515625" customWidth="1"/>
    <col min="1533" max="1533" width="6.85546875" customWidth="1"/>
    <col min="1534" max="1534" width="8.42578125" customWidth="1"/>
    <col min="1535" max="1535" width="11.140625" customWidth="1"/>
    <col min="1536" max="1536" width="11.7109375" customWidth="1"/>
    <col min="1537" max="1537" width="13.7109375" customWidth="1"/>
    <col min="1538" max="1538" width="12" customWidth="1"/>
    <col min="1771" max="1771" width="12.7109375" customWidth="1"/>
    <col min="1772" max="1772" width="51" bestFit="1" customWidth="1"/>
    <col min="1773" max="1773" width="7" customWidth="1"/>
    <col min="1775" max="1775" width="8.5703125" customWidth="1"/>
    <col min="1776" max="1776" width="0.42578125" customWidth="1"/>
    <col min="1777" max="1788" width="5.28515625" customWidth="1"/>
    <col min="1789" max="1789" width="6.85546875" customWidth="1"/>
    <col min="1790" max="1790" width="8.42578125" customWidth="1"/>
    <col min="1791" max="1791" width="11.140625" customWidth="1"/>
    <col min="1792" max="1792" width="11.7109375" customWidth="1"/>
    <col min="1793" max="1793" width="13.7109375" customWidth="1"/>
    <col min="1794" max="1794" width="12" customWidth="1"/>
    <col min="2027" max="2027" width="12.7109375" customWidth="1"/>
    <col min="2028" max="2028" width="51" bestFit="1" customWidth="1"/>
    <col min="2029" max="2029" width="7" customWidth="1"/>
    <col min="2031" max="2031" width="8.5703125" customWidth="1"/>
    <col min="2032" max="2032" width="0.42578125" customWidth="1"/>
    <col min="2033" max="2044" width="5.28515625" customWidth="1"/>
    <col min="2045" max="2045" width="6.85546875" customWidth="1"/>
    <col min="2046" max="2046" width="8.42578125" customWidth="1"/>
    <col min="2047" max="2047" width="11.140625" customWidth="1"/>
    <col min="2048" max="2048" width="11.7109375" customWidth="1"/>
    <col min="2049" max="2049" width="13.7109375" customWidth="1"/>
    <col min="2050" max="2050" width="12" customWidth="1"/>
    <col min="2283" max="2283" width="12.7109375" customWidth="1"/>
    <col min="2284" max="2284" width="51" bestFit="1" customWidth="1"/>
    <col min="2285" max="2285" width="7" customWidth="1"/>
    <col min="2287" max="2287" width="8.5703125" customWidth="1"/>
    <col min="2288" max="2288" width="0.42578125" customWidth="1"/>
    <col min="2289" max="2300" width="5.28515625" customWidth="1"/>
    <col min="2301" max="2301" width="6.85546875" customWidth="1"/>
    <col min="2302" max="2302" width="8.42578125" customWidth="1"/>
    <col min="2303" max="2303" width="11.140625" customWidth="1"/>
    <col min="2304" max="2304" width="11.7109375" customWidth="1"/>
    <col min="2305" max="2305" width="13.7109375" customWidth="1"/>
    <col min="2306" max="2306" width="12" customWidth="1"/>
    <col min="2539" max="2539" width="12.7109375" customWidth="1"/>
    <col min="2540" max="2540" width="51" bestFit="1" customWidth="1"/>
    <col min="2541" max="2541" width="7" customWidth="1"/>
    <col min="2543" max="2543" width="8.5703125" customWidth="1"/>
    <col min="2544" max="2544" width="0.42578125" customWidth="1"/>
    <col min="2545" max="2556" width="5.28515625" customWidth="1"/>
    <col min="2557" max="2557" width="6.85546875" customWidth="1"/>
    <col min="2558" max="2558" width="8.42578125" customWidth="1"/>
    <col min="2559" max="2559" width="11.140625" customWidth="1"/>
    <col min="2560" max="2560" width="11.7109375" customWidth="1"/>
    <col min="2561" max="2561" width="13.7109375" customWidth="1"/>
    <col min="2562" max="2562" width="12" customWidth="1"/>
    <col min="2795" max="2795" width="12.7109375" customWidth="1"/>
    <col min="2796" max="2796" width="51" bestFit="1" customWidth="1"/>
    <col min="2797" max="2797" width="7" customWidth="1"/>
    <col min="2799" max="2799" width="8.5703125" customWidth="1"/>
    <col min="2800" max="2800" width="0.42578125" customWidth="1"/>
    <col min="2801" max="2812" width="5.28515625" customWidth="1"/>
    <col min="2813" max="2813" width="6.85546875" customWidth="1"/>
    <col min="2814" max="2814" width="8.42578125" customWidth="1"/>
    <col min="2815" max="2815" width="11.140625" customWidth="1"/>
    <col min="2816" max="2816" width="11.7109375" customWidth="1"/>
    <col min="2817" max="2817" width="13.7109375" customWidth="1"/>
    <col min="2818" max="2818" width="12" customWidth="1"/>
    <col min="3051" max="3051" width="12.7109375" customWidth="1"/>
    <col min="3052" max="3052" width="51" bestFit="1" customWidth="1"/>
    <col min="3053" max="3053" width="7" customWidth="1"/>
    <col min="3055" max="3055" width="8.5703125" customWidth="1"/>
    <col min="3056" max="3056" width="0.42578125" customWidth="1"/>
    <col min="3057" max="3068" width="5.28515625" customWidth="1"/>
    <col min="3069" max="3069" width="6.85546875" customWidth="1"/>
    <col min="3070" max="3070" width="8.42578125" customWidth="1"/>
    <col min="3071" max="3071" width="11.140625" customWidth="1"/>
    <col min="3072" max="3072" width="11.7109375" customWidth="1"/>
    <col min="3073" max="3073" width="13.7109375" customWidth="1"/>
    <col min="3074" max="3074" width="12" customWidth="1"/>
    <col min="3307" max="3307" width="12.7109375" customWidth="1"/>
    <col min="3308" max="3308" width="51" bestFit="1" customWidth="1"/>
    <col min="3309" max="3309" width="7" customWidth="1"/>
    <col min="3311" max="3311" width="8.5703125" customWidth="1"/>
    <col min="3312" max="3312" width="0.42578125" customWidth="1"/>
    <col min="3313" max="3324" width="5.28515625" customWidth="1"/>
    <col min="3325" max="3325" width="6.85546875" customWidth="1"/>
    <col min="3326" max="3326" width="8.42578125" customWidth="1"/>
    <col min="3327" max="3327" width="11.140625" customWidth="1"/>
    <col min="3328" max="3328" width="11.7109375" customWidth="1"/>
    <col min="3329" max="3329" width="13.7109375" customWidth="1"/>
    <col min="3330" max="3330" width="12" customWidth="1"/>
    <col min="3563" max="3563" width="12.7109375" customWidth="1"/>
    <col min="3564" max="3564" width="51" bestFit="1" customWidth="1"/>
    <col min="3565" max="3565" width="7" customWidth="1"/>
    <col min="3567" max="3567" width="8.5703125" customWidth="1"/>
    <col min="3568" max="3568" width="0.42578125" customWidth="1"/>
    <col min="3569" max="3580" width="5.28515625" customWidth="1"/>
    <col min="3581" max="3581" width="6.85546875" customWidth="1"/>
    <col min="3582" max="3582" width="8.42578125" customWidth="1"/>
    <col min="3583" max="3583" width="11.140625" customWidth="1"/>
    <col min="3584" max="3584" width="11.7109375" customWidth="1"/>
    <col min="3585" max="3585" width="13.7109375" customWidth="1"/>
    <col min="3586" max="3586" width="12" customWidth="1"/>
    <col min="3819" max="3819" width="12.7109375" customWidth="1"/>
    <col min="3820" max="3820" width="51" bestFit="1" customWidth="1"/>
    <col min="3821" max="3821" width="7" customWidth="1"/>
    <col min="3823" max="3823" width="8.5703125" customWidth="1"/>
    <col min="3824" max="3824" width="0.42578125" customWidth="1"/>
    <col min="3825" max="3836" width="5.28515625" customWidth="1"/>
    <col min="3837" max="3837" width="6.85546875" customWidth="1"/>
    <col min="3838" max="3838" width="8.42578125" customWidth="1"/>
    <col min="3839" max="3839" width="11.140625" customWidth="1"/>
    <col min="3840" max="3840" width="11.7109375" customWidth="1"/>
    <col min="3841" max="3841" width="13.7109375" customWidth="1"/>
    <col min="3842" max="3842" width="12" customWidth="1"/>
    <col min="4075" max="4075" width="12.7109375" customWidth="1"/>
    <col min="4076" max="4076" width="51" bestFit="1" customWidth="1"/>
    <col min="4077" max="4077" width="7" customWidth="1"/>
    <col min="4079" max="4079" width="8.5703125" customWidth="1"/>
    <col min="4080" max="4080" width="0.42578125" customWidth="1"/>
    <col min="4081" max="4092" width="5.28515625" customWidth="1"/>
    <col min="4093" max="4093" width="6.85546875" customWidth="1"/>
    <col min="4094" max="4094" width="8.42578125" customWidth="1"/>
    <col min="4095" max="4095" width="11.140625" customWidth="1"/>
    <col min="4096" max="4096" width="11.7109375" customWidth="1"/>
    <col min="4097" max="4097" width="13.7109375" customWidth="1"/>
    <col min="4098" max="4098" width="12" customWidth="1"/>
    <col min="4331" max="4331" width="12.7109375" customWidth="1"/>
    <col min="4332" max="4332" width="51" bestFit="1" customWidth="1"/>
    <col min="4333" max="4333" width="7" customWidth="1"/>
    <col min="4335" max="4335" width="8.5703125" customWidth="1"/>
    <col min="4336" max="4336" width="0.42578125" customWidth="1"/>
    <col min="4337" max="4348" width="5.28515625" customWidth="1"/>
    <col min="4349" max="4349" width="6.85546875" customWidth="1"/>
    <col min="4350" max="4350" width="8.42578125" customWidth="1"/>
    <col min="4351" max="4351" width="11.140625" customWidth="1"/>
    <col min="4352" max="4352" width="11.7109375" customWidth="1"/>
    <col min="4353" max="4353" width="13.7109375" customWidth="1"/>
    <col min="4354" max="4354" width="12" customWidth="1"/>
    <col min="4587" max="4587" width="12.7109375" customWidth="1"/>
    <col min="4588" max="4588" width="51" bestFit="1" customWidth="1"/>
    <col min="4589" max="4589" width="7" customWidth="1"/>
    <col min="4591" max="4591" width="8.5703125" customWidth="1"/>
    <col min="4592" max="4592" width="0.42578125" customWidth="1"/>
    <col min="4593" max="4604" width="5.28515625" customWidth="1"/>
    <col min="4605" max="4605" width="6.85546875" customWidth="1"/>
    <col min="4606" max="4606" width="8.42578125" customWidth="1"/>
    <col min="4607" max="4607" width="11.140625" customWidth="1"/>
    <col min="4608" max="4608" width="11.7109375" customWidth="1"/>
    <col min="4609" max="4609" width="13.7109375" customWidth="1"/>
    <col min="4610" max="4610" width="12" customWidth="1"/>
    <col min="4843" max="4843" width="12.7109375" customWidth="1"/>
    <col min="4844" max="4844" width="51" bestFit="1" customWidth="1"/>
    <col min="4845" max="4845" width="7" customWidth="1"/>
    <col min="4847" max="4847" width="8.5703125" customWidth="1"/>
    <col min="4848" max="4848" width="0.42578125" customWidth="1"/>
    <col min="4849" max="4860" width="5.28515625" customWidth="1"/>
    <col min="4861" max="4861" width="6.85546875" customWidth="1"/>
    <col min="4862" max="4862" width="8.42578125" customWidth="1"/>
    <col min="4863" max="4863" width="11.140625" customWidth="1"/>
    <col min="4864" max="4864" width="11.7109375" customWidth="1"/>
    <col min="4865" max="4865" width="13.7109375" customWidth="1"/>
    <col min="4866" max="4866" width="12" customWidth="1"/>
    <col min="5099" max="5099" width="12.7109375" customWidth="1"/>
    <col min="5100" max="5100" width="51" bestFit="1" customWidth="1"/>
    <col min="5101" max="5101" width="7" customWidth="1"/>
    <col min="5103" max="5103" width="8.5703125" customWidth="1"/>
    <col min="5104" max="5104" width="0.42578125" customWidth="1"/>
    <col min="5105" max="5116" width="5.28515625" customWidth="1"/>
    <col min="5117" max="5117" width="6.85546875" customWidth="1"/>
    <col min="5118" max="5118" width="8.42578125" customWidth="1"/>
    <col min="5119" max="5119" width="11.140625" customWidth="1"/>
    <col min="5120" max="5120" width="11.7109375" customWidth="1"/>
    <col min="5121" max="5121" width="13.7109375" customWidth="1"/>
    <col min="5122" max="5122" width="12" customWidth="1"/>
    <col min="5355" max="5355" width="12.7109375" customWidth="1"/>
    <col min="5356" max="5356" width="51" bestFit="1" customWidth="1"/>
    <col min="5357" max="5357" width="7" customWidth="1"/>
    <col min="5359" max="5359" width="8.5703125" customWidth="1"/>
    <col min="5360" max="5360" width="0.42578125" customWidth="1"/>
    <col min="5361" max="5372" width="5.28515625" customWidth="1"/>
    <col min="5373" max="5373" width="6.85546875" customWidth="1"/>
    <col min="5374" max="5374" width="8.42578125" customWidth="1"/>
    <col min="5375" max="5375" width="11.140625" customWidth="1"/>
    <col min="5376" max="5376" width="11.7109375" customWidth="1"/>
    <col min="5377" max="5377" width="13.7109375" customWidth="1"/>
    <col min="5378" max="5378" width="12" customWidth="1"/>
    <col min="5611" max="5611" width="12.7109375" customWidth="1"/>
    <col min="5612" max="5612" width="51" bestFit="1" customWidth="1"/>
    <col min="5613" max="5613" width="7" customWidth="1"/>
    <col min="5615" max="5615" width="8.5703125" customWidth="1"/>
    <col min="5616" max="5616" width="0.42578125" customWidth="1"/>
    <col min="5617" max="5628" width="5.28515625" customWidth="1"/>
    <col min="5629" max="5629" width="6.85546875" customWidth="1"/>
    <col min="5630" max="5630" width="8.42578125" customWidth="1"/>
    <col min="5631" max="5631" width="11.140625" customWidth="1"/>
    <col min="5632" max="5632" width="11.7109375" customWidth="1"/>
    <col min="5633" max="5633" width="13.7109375" customWidth="1"/>
    <col min="5634" max="5634" width="12" customWidth="1"/>
    <col min="5867" max="5867" width="12.7109375" customWidth="1"/>
    <col min="5868" max="5868" width="51" bestFit="1" customWidth="1"/>
    <col min="5869" max="5869" width="7" customWidth="1"/>
    <col min="5871" max="5871" width="8.5703125" customWidth="1"/>
    <col min="5872" max="5872" width="0.42578125" customWidth="1"/>
    <col min="5873" max="5884" width="5.28515625" customWidth="1"/>
    <col min="5885" max="5885" width="6.85546875" customWidth="1"/>
    <col min="5886" max="5886" width="8.42578125" customWidth="1"/>
    <col min="5887" max="5887" width="11.140625" customWidth="1"/>
    <col min="5888" max="5888" width="11.7109375" customWidth="1"/>
    <col min="5889" max="5889" width="13.7109375" customWidth="1"/>
    <col min="5890" max="5890" width="12" customWidth="1"/>
    <col min="6123" max="6123" width="12.7109375" customWidth="1"/>
    <col min="6124" max="6124" width="51" bestFit="1" customWidth="1"/>
    <col min="6125" max="6125" width="7" customWidth="1"/>
    <col min="6127" max="6127" width="8.5703125" customWidth="1"/>
    <col min="6128" max="6128" width="0.42578125" customWidth="1"/>
    <col min="6129" max="6140" width="5.28515625" customWidth="1"/>
    <col min="6141" max="6141" width="6.85546875" customWidth="1"/>
    <col min="6142" max="6142" width="8.42578125" customWidth="1"/>
    <col min="6143" max="6143" width="11.140625" customWidth="1"/>
    <col min="6144" max="6144" width="11.7109375" customWidth="1"/>
    <col min="6145" max="6145" width="13.7109375" customWidth="1"/>
    <col min="6146" max="6146" width="12" customWidth="1"/>
    <col min="6379" max="6379" width="12.7109375" customWidth="1"/>
    <col min="6380" max="6380" width="51" bestFit="1" customWidth="1"/>
    <col min="6381" max="6381" width="7" customWidth="1"/>
    <col min="6383" max="6383" width="8.5703125" customWidth="1"/>
    <col min="6384" max="6384" width="0.42578125" customWidth="1"/>
    <col min="6385" max="6396" width="5.28515625" customWidth="1"/>
    <col min="6397" max="6397" width="6.85546875" customWidth="1"/>
    <col min="6398" max="6398" width="8.42578125" customWidth="1"/>
    <col min="6399" max="6399" width="11.140625" customWidth="1"/>
    <col min="6400" max="6400" width="11.7109375" customWidth="1"/>
    <col min="6401" max="6401" width="13.7109375" customWidth="1"/>
    <col min="6402" max="6402" width="12" customWidth="1"/>
    <col min="6635" max="6635" width="12.7109375" customWidth="1"/>
    <col min="6636" max="6636" width="51" bestFit="1" customWidth="1"/>
    <col min="6637" max="6637" width="7" customWidth="1"/>
    <col min="6639" max="6639" width="8.5703125" customWidth="1"/>
    <col min="6640" max="6640" width="0.42578125" customWidth="1"/>
    <col min="6641" max="6652" width="5.28515625" customWidth="1"/>
    <col min="6653" max="6653" width="6.85546875" customWidth="1"/>
    <col min="6654" max="6654" width="8.42578125" customWidth="1"/>
    <col min="6655" max="6655" width="11.140625" customWidth="1"/>
    <col min="6656" max="6656" width="11.7109375" customWidth="1"/>
    <col min="6657" max="6657" width="13.7109375" customWidth="1"/>
    <col min="6658" max="6658" width="12" customWidth="1"/>
    <col min="6891" max="6891" width="12.7109375" customWidth="1"/>
    <col min="6892" max="6892" width="51" bestFit="1" customWidth="1"/>
    <col min="6893" max="6893" width="7" customWidth="1"/>
    <col min="6895" max="6895" width="8.5703125" customWidth="1"/>
    <col min="6896" max="6896" width="0.42578125" customWidth="1"/>
    <col min="6897" max="6908" width="5.28515625" customWidth="1"/>
    <col min="6909" max="6909" width="6.85546875" customWidth="1"/>
    <col min="6910" max="6910" width="8.42578125" customWidth="1"/>
    <col min="6911" max="6911" width="11.140625" customWidth="1"/>
    <col min="6912" max="6912" width="11.7109375" customWidth="1"/>
    <col min="6913" max="6913" width="13.7109375" customWidth="1"/>
    <col min="6914" max="6914" width="12" customWidth="1"/>
    <col min="7147" max="7147" width="12.7109375" customWidth="1"/>
    <col min="7148" max="7148" width="51" bestFit="1" customWidth="1"/>
    <col min="7149" max="7149" width="7" customWidth="1"/>
    <col min="7151" max="7151" width="8.5703125" customWidth="1"/>
    <col min="7152" max="7152" width="0.42578125" customWidth="1"/>
    <col min="7153" max="7164" width="5.28515625" customWidth="1"/>
    <col min="7165" max="7165" width="6.85546875" customWidth="1"/>
    <col min="7166" max="7166" width="8.42578125" customWidth="1"/>
    <col min="7167" max="7167" width="11.140625" customWidth="1"/>
    <col min="7168" max="7168" width="11.7109375" customWidth="1"/>
    <col min="7169" max="7169" width="13.7109375" customWidth="1"/>
    <col min="7170" max="7170" width="12" customWidth="1"/>
    <col min="7403" max="7403" width="12.7109375" customWidth="1"/>
    <col min="7404" max="7404" width="51" bestFit="1" customWidth="1"/>
    <col min="7405" max="7405" width="7" customWidth="1"/>
    <col min="7407" max="7407" width="8.5703125" customWidth="1"/>
    <col min="7408" max="7408" width="0.42578125" customWidth="1"/>
    <col min="7409" max="7420" width="5.28515625" customWidth="1"/>
    <col min="7421" max="7421" width="6.85546875" customWidth="1"/>
    <col min="7422" max="7422" width="8.42578125" customWidth="1"/>
    <col min="7423" max="7423" width="11.140625" customWidth="1"/>
    <col min="7424" max="7424" width="11.7109375" customWidth="1"/>
    <col min="7425" max="7425" width="13.7109375" customWidth="1"/>
    <col min="7426" max="7426" width="12" customWidth="1"/>
    <col min="7659" max="7659" width="12.7109375" customWidth="1"/>
    <col min="7660" max="7660" width="51" bestFit="1" customWidth="1"/>
    <col min="7661" max="7661" width="7" customWidth="1"/>
    <col min="7663" max="7663" width="8.5703125" customWidth="1"/>
    <col min="7664" max="7664" width="0.42578125" customWidth="1"/>
    <col min="7665" max="7676" width="5.28515625" customWidth="1"/>
    <col min="7677" max="7677" width="6.85546875" customWidth="1"/>
    <col min="7678" max="7678" width="8.42578125" customWidth="1"/>
    <col min="7679" max="7679" width="11.140625" customWidth="1"/>
    <col min="7680" max="7680" width="11.7109375" customWidth="1"/>
    <col min="7681" max="7681" width="13.7109375" customWidth="1"/>
    <col min="7682" max="7682" width="12" customWidth="1"/>
    <col min="7915" max="7915" width="12.7109375" customWidth="1"/>
    <col min="7916" max="7916" width="51" bestFit="1" customWidth="1"/>
    <col min="7917" max="7917" width="7" customWidth="1"/>
    <col min="7919" max="7919" width="8.5703125" customWidth="1"/>
    <col min="7920" max="7920" width="0.42578125" customWidth="1"/>
    <col min="7921" max="7932" width="5.28515625" customWidth="1"/>
    <col min="7933" max="7933" width="6.85546875" customWidth="1"/>
    <col min="7934" max="7934" width="8.42578125" customWidth="1"/>
    <col min="7935" max="7935" width="11.140625" customWidth="1"/>
    <col min="7936" max="7936" width="11.7109375" customWidth="1"/>
    <col min="7937" max="7937" width="13.7109375" customWidth="1"/>
    <col min="7938" max="7938" width="12" customWidth="1"/>
    <col min="8171" max="8171" width="12.7109375" customWidth="1"/>
    <col min="8172" max="8172" width="51" bestFit="1" customWidth="1"/>
    <col min="8173" max="8173" width="7" customWidth="1"/>
    <col min="8175" max="8175" width="8.5703125" customWidth="1"/>
    <col min="8176" max="8176" width="0.42578125" customWidth="1"/>
    <col min="8177" max="8188" width="5.28515625" customWidth="1"/>
    <col min="8189" max="8189" width="6.85546875" customWidth="1"/>
    <col min="8190" max="8190" width="8.42578125" customWidth="1"/>
    <col min="8191" max="8191" width="11.140625" customWidth="1"/>
    <col min="8192" max="8192" width="11.7109375" customWidth="1"/>
    <col min="8193" max="8193" width="13.7109375" customWidth="1"/>
    <col min="8194" max="8194" width="12" customWidth="1"/>
    <col min="8427" max="8427" width="12.7109375" customWidth="1"/>
    <col min="8428" max="8428" width="51" bestFit="1" customWidth="1"/>
    <col min="8429" max="8429" width="7" customWidth="1"/>
    <col min="8431" max="8431" width="8.5703125" customWidth="1"/>
    <col min="8432" max="8432" width="0.42578125" customWidth="1"/>
    <col min="8433" max="8444" width="5.28515625" customWidth="1"/>
    <col min="8445" max="8445" width="6.85546875" customWidth="1"/>
    <col min="8446" max="8446" width="8.42578125" customWidth="1"/>
    <col min="8447" max="8447" width="11.140625" customWidth="1"/>
    <col min="8448" max="8448" width="11.7109375" customWidth="1"/>
    <col min="8449" max="8449" width="13.7109375" customWidth="1"/>
    <col min="8450" max="8450" width="12" customWidth="1"/>
    <col min="8683" max="8683" width="12.7109375" customWidth="1"/>
    <col min="8684" max="8684" width="51" bestFit="1" customWidth="1"/>
    <col min="8685" max="8685" width="7" customWidth="1"/>
    <col min="8687" max="8687" width="8.5703125" customWidth="1"/>
    <col min="8688" max="8688" width="0.42578125" customWidth="1"/>
    <col min="8689" max="8700" width="5.28515625" customWidth="1"/>
    <col min="8701" max="8701" width="6.85546875" customWidth="1"/>
    <col min="8702" max="8702" width="8.42578125" customWidth="1"/>
    <col min="8703" max="8703" width="11.140625" customWidth="1"/>
    <col min="8704" max="8704" width="11.7109375" customWidth="1"/>
    <col min="8705" max="8705" width="13.7109375" customWidth="1"/>
    <col min="8706" max="8706" width="12" customWidth="1"/>
    <col min="8939" max="8939" width="12.7109375" customWidth="1"/>
    <col min="8940" max="8940" width="51" bestFit="1" customWidth="1"/>
    <col min="8941" max="8941" width="7" customWidth="1"/>
    <col min="8943" max="8943" width="8.5703125" customWidth="1"/>
    <col min="8944" max="8944" width="0.42578125" customWidth="1"/>
    <col min="8945" max="8956" width="5.28515625" customWidth="1"/>
    <col min="8957" max="8957" width="6.85546875" customWidth="1"/>
    <col min="8958" max="8958" width="8.42578125" customWidth="1"/>
    <col min="8959" max="8959" width="11.140625" customWidth="1"/>
    <col min="8960" max="8960" width="11.7109375" customWidth="1"/>
    <col min="8961" max="8961" width="13.7109375" customWidth="1"/>
    <col min="8962" max="8962" width="12" customWidth="1"/>
    <col min="9195" max="9195" width="12.7109375" customWidth="1"/>
    <col min="9196" max="9196" width="51" bestFit="1" customWidth="1"/>
    <col min="9197" max="9197" width="7" customWidth="1"/>
    <col min="9199" max="9199" width="8.5703125" customWidth="1"/>
    <col min="9200" max="9200" width="0.42578125" customWidth="1"/>
    <col min="9201" max="9212" width="5.28515625" customWidth="1"/>
    <col min="9213" max="9213" width="6.85546875" customWidth="1"/>
    <col min="9214" max="9214" width="8.42578125" customWidth="1"/>
    <col min="9215" max="9215" width="11.140625" customWidth="1"/>
    <col min="9216" max="9216" width="11.7109375" customWidth="1"/>
    <col min="9217" max="9217" width="13.7109375" customWidth="1"/>
    <col min="9218" max="9218" width="12" customWidth="1"/>
    <col min="9451" max="9451" width="12.7109375" customWidth="1"/>
    <col min="9452" max="9452" width="51" bestFit="1" customWidth="1"/>
    <col min="9453" max="9453" width="7" customWidth="1"/>
    <col min="9455" max="9455" width="8.5703125" customWidth="1"/>
    <col min="9456" max="9456" width="0.42578125" customWidth="1"/>
    <col min="9457" max="9468" width="5.28515625" customWidth="1"/>
    <col min="9469" max="9469" width="6.85546875" customWidth="1"/>
    <col min="9470" max="9470" width="8.42578125" customWidth="1"/>
    <col min="9471" max="9471" width="11.140625" customWidth="1"/>
    <col min="9472" max="9472" width="11.7109375" customWidth="1"/>
    <col min="9473" max="9473" width="13.7109375" customWidth="1"/>
    <col min="9474" max="9474" width="12" customWidth="1"/>
    <col min="9707" max="9707" width="12.7109375" customWidth="1"/>
    <col min="9708" max="9708" width="51" bestFit="1" customWidth="1"/>
    <col min="9709" max="9709" width="7" customWidth="1"/>
    <col min="9711" max="9711" width="8.5703125" customWidth="1"/>
    <col min="9712" max="9712" width="0.42578125" customWidth="1"/>
    <col min="9713" max="9724" width="5.28515625" customWidth="1"/>
    <col min="9725" max="9725" width="6.85546875" customWidth="1"/>
    <col min="9726" max="9726" width="8.42578125" customWidth="1"/>
    <col min="9727" max="9727" width="11.140625" customWidth="1"/>
    <col min="9728" max="9728" width="11.7109375" customWidth="1"/>
    <col min="9729" max="9729" width="13.7109375" customWidth="1"/>
    <col min="9730" max="9730" width="12" customWidth="1"/>
    <col min="9963" max="9963" width="12.7109375" customWidth="1"/>
    <col min="9964" max="9964" width="51" bestFit="1" customWidth="1"/>
    <col min="9965" max="9965" width="7" customWidth="1"/>
    <col min="9967" max="9967" width="8.5703125" customWidth="1"/>
    <col min="9968" max="9968" width="0.42578125" customWidth="1"/>
    <col min="9969" max="9980" width="5.28515625" customWidth="1"/>
    <col min="9981" max="9981" width="6.85546875" customWidth="1"/>
    <col min="9982" max="9982" width="8.42578125" customWidth="1"/>
    <col min="9983" max="9983" width="11.140625" customWidth="1"/>
    <col min="9984" max="9984" width="11.7109375" customWidth="1"/>
    <col min="9985" max="9985" width="13.7109375" customWidth="1"/>
    <col min="9986" max="9986" width="12" customWidth="1"/>
    <col min="10219" max="10219" width="12.7109375" customWidth="1"/>
    <col min="10220" max="10220" width="51" bestFit="1" customWidth="1"/>
    <col min="10221" max="10221" width="7" customWidth="1"/>
    <col min="10223" max="10223" width="8.5703125" customWidth="1"/>
    <col min="10224" max="10224" width="0.42578125" customWidth="1"/>
    <col min="10225" max="10236" width="5.28515625" customWidth="1"/>
    <col min="10237" max="10237" width="6.85546875" customWidth="1"/>
    <col min="10238" max="10238" width="8.42578125" customWidth="1"/>
    <col min="10239" max="10239" width="11.140625" customWidth="1"/>
    <col min="10240" max="10240" width="11.7109375" customWidth="1"/>
    <col min="10241" max="10241" width="13.7109375" customWidth="1"/>
    <col min="10242" max="10242" width="12" customWidth="1"/>
    <col min="10475" max="10475" width="12.7109375" customWidth="1"/>
    <col min="10476" max="10476" width="51" bestFit="1" customWidth="1"/>
    <col min="10477" max="10477" width="7" customWidth="1"/>
    <col min="10479" max="10479" width="8.5703125" customWidth="1"/>
    <col min="10480" max="10480" width="0.42578125" customWidth="1"/>
    <col min="10481" max="10492" width="5.28515625" customWidth="1"/>
    <col min="10493" max="10493" width="6.85546875" customWidth="1"/>
    <col min="10494" max="10494" width="8.42578125" customWidth="1"/>
    <col min="10495" max="10495" width="11.140625" customWidth="1"/>
    <col min="10496" max="10496" width="11.7109375" customWidth="1"/>
    <col min="10497" max="10497" width="13.7109375" customWidth="1"/>
    <col min="10498" max="10498" width="12" customWidth="1"/>
    <col min="10731" max="10731" width="12.7109375" customWidth="1"/>
    <col min="10732" max="10732" width="51" bestFit="1" customWidth="1"/>
    <col min="10733" max="10733" width="7" customWidth="1"/>
    <col min="10735" max="10735" width="8.5703125" customWidth="1"/>
    <col min="10736" max="10736" width="0.42578125" customWidth="1"/>
    <col min="10737" max="10748" width="5.28515625" customWidth="1"/>
    <col min="10749" max="10749" width="6.85546875" customWidth="1"/>
    <col min="10750" max="10750" width="8.42578125" customWidth="1"/>
    <col min="10751" max="10751" width="11.140625" customWidth="1"/>
    <col min="10752" max="10752" width="11.7109375" customWidth="1"/>
    <col min="10753" max="10753" width="13.7109375" customWidth="1"/>
    <col min="10754" max="10754" width="12" customWidth="1"/>
    <col min="10987" max="10987" width="12.7109375" customWidth="1"/>
    <col min="10988" max="10988" width="51" bestFit="1" customWidth="1"/>
    <col min="10989" max="10989" width="7" customWidth="1"/>
    <col min="10991" max="10991" width="8.5703125" customWidth="1"/>
    <col min="10992" max="10992" width="0.42578125" customWidth="1"/>
    <col min="10993" max="11004" width="5.28515625" customWidth="1"/>
    <col min="11005" max="11005" width="6.85546875" customWidth="1"/>
    <col min="11006" max="11006" width="8.42578125" customWidth="1"/>
    <col min="11007" max="11007" width="11.140625" customWidth="1"/>
    <col min="11008" max="11008" width="11.7109375" customWidth="1"/>
    <col min="11009" max="11009" width="13.7109375" customWidth="1"/>
    <col min="11010" max="11010" width="12" customWidth="1"/>
    <col min="11243" max="11243" width="12.7109375" customWidth="1"/>
    <col min="11244" max="11244" width="51" bestFit="1" customWidth="1"/>
    <col min="11245" max="11245" width="7" customWidth="1"/>
    <col min="11247" max="11247" width="8.5703125" customWidth="1"/>
    <col min="11248" max="11248" width="0.42578125" customWidth="1"/>
    <col min="11249" max="11260" width="5.28515625" customWidth="1"/>
    <col min="11261" max="11261" width="6.85546875" customWidth="1"/>
    <col min="11262" max="11262" width="8.42578125" customWidth="1"/>
    <col min="11263" max="11263" width="11.140625" customWidth="1"/>
    <col min="11264" max="11264" width="11.7109375" customWidth="1"/>
    <col min="11265" max="11265" width="13.7109375" customWidth="1"/>
    <col min="11266" max="11266" width="12" customWidth="1"/>
    <col min="11499" max="11499" width="12.7109375" customWidth="1"/>
    <col min="11500" max="11500" width="51" bestFit="1" customWidth="1"/>
    <col min="11501" max="11501" width="7" customWidth="1"/>
    <col min="11503" max="11503" width="8.5703125" customWidth="1"/>
    <col min="11504" max="11504" width="0.42578125" customWidth="1"/>
    <col min="11505" max="11516" width="5.28515625" customWidth="1"/>
    <col min="11517" max="11517" width="6.85546875" customWidth="1"/>
    <col min="11518" max="11518" width="8.42578125" customWidth="1"/>
    <col min="11519" max="11519" width="11.140625" customWidth="1"/>
    <col min="11520" max="11520" width="11.7109375" customWidth="1"/>
    <col min="11521" max="11521" width="13.7109375" customWidth="1"/>
    <col min="11522" max="11522" width="12" customWidth="1"/>
    <col min="11755" max="11755" width="12.7109375" customWidth="1"/>
    <col min="11756" max="11756" width="51" bestFit="1" customWidth="1"/>
    <col min="11757" max="11757" width="7" customWidth="1"/>
    <col min="11759" max="11759" width="8.5703125" customWidth="1"/>
    <col min="11760" max="11760" width="0.42578125" customWidth="1"/>
    <col min="11761" max="11772" width="5.28515625" customWidth="1"/>
    <col min="11773" max="11773" width="6.85546875" customWidth="1"/>
    <col min="11774" max="11774" width="8.42578125" customWidth="1"/>
    <col min="11775" max="11775" width="11.140625" customWidth="1"/>
    <col min="11776" max="11776" width="11.7109375" customWidth="1"/>
    <col min="11777" max="11777" width="13.7109375" customWidth="1"/>
    <col min="11778" max="11778" width="12" customWidth="1"/>
    <col min="12011" max="12011" width="12.7109375" customWidth="1"/>
    <col min="12012" max="12012" width="51" bestFit="1" customWidth="1"/>
    <col min="12013" max="12013" width="7" customWidth="1"/>
    <col min="12015" max="12015" width="8.5703125" customWidth="1"/>
    <col min="12016" max="12016" width="0.42578125" customWidth="1"/>
    <col min="12017" max="12028" width="5.28515625" customWidth="1"/>
    <col min="12029" max="12029" width="6.85546875" customWidth="1"/>
    <col min="12030" max="12030" width="8.42578125" customWidth="1"/>
    <col min="12031" max="12031" width="11.140625" customWidth="1"/>
    <col min="12032" max="12032" width="11.7109375" customWidth="1"/>
    <col min="12033" max="12033" width="13.7109375" customWidth="1"/>
    <col min="12034" max="12034" width="12" customWidth="1"/>
    <col min="12267" max="12267" width="12.7109375" customWidth="1"/>
    <col min="12268" max="12268" width="51" bestFit="1" customWidth="1"/>
    <col min="12269" max="12269" width="7" customWidth="1"/>
    <col min="12271" max="12271" width="8.5703125" customWidth="1"/>
    <col min="12272" max="12272" width="0.42578125" customWidth="1"/>
    <col min="12273" max="12284" width="5.28515625" customWidth="1"/>
    <col min="12285" max="12285" width="6.85546875" customWidth="1"/>
    <col min="12286" max="12286" width="8.42578125" customWidth="1"/>
    <col min="12287" max="12287" width="11.140625" customWidth="1"/>
    <col min="12288" max="12288" width="11.7109375" customWidth="1"/>
    <col min="12289" max="12289" width="13.7109375" customWidth="1"/>
    <col min="12290" max="12290" width="12" customWidth="1"/>
    <col min="12523" max="12523" width="12.7109375" customWidth="1"/>
    <col min="12524" max="12524" width="51" bestFit="1" customWidth="1"/>
    <col min="12525" max="12525" width="7" customWidth="1"/>
    <col min="12527" max="12527" width="8.5703125" customWidth="1"/>
    <col min="12528" max="12528" width="0.42578125" customWidth="1"/>
    <col min="12529" max="12540" width="5.28515625" customWidth="1"/>
    <col min="12541" max="12541" width="6.85546875" customWidth="1"/>
    <col min="12542" max="12542" width="8.42578125" customWidth="1"/>
    <col min="12543" max="12543" width="11.140625" customWidth="1"/>
    <col min="12544" max="12544" width="11.7109375" customWidth="1"/>
    <col min="12545" max="12545" width="13.7109375" customWidth="1"/>
    <col min="12546" max="12546" width="12" customWidth="1"/>
    <col min="12779" max="12779" width="12.7109375" customWidth="1"/>
    <col min="12780" max="12780" width="51" bestFit="1" customWidth="1"/>
    <col min="12781" max="12781" width="7" customWidth="1"/>
    <col min="12783" max="12783" width="8.5703125" customWidth="1"/>
    <col min="12784" max="12784" width="0.42578125" customWidth="1"/>
    <col min="12785" max="12796" width="5.28515625" customWidth="1"/>
    <col min="12797" max="12797" width="6.85546875" customWidth="1"/>
    <col min="12798" max="12798" width="8.42578125" customWidth="1"/>
    <col min="12799" max="12799" width="11.140625" customWidth="1"/>
    <col min="12800" max="12800" width="11.7109375" customWidth="1"/>
    <col min="12801" max="12801" width="13.7109375" customWidth="1"/>
    <col min="12802" max="12802" width="12" customWidth="1"/>
    <col min="13035" max="13035" width="12.7109375" customWidth="1"/>
    <col min="13036" max="13036" width="51" bestFit="1" customWidth="1"/>
    <col min="13037" max="13037" width="7" customWidth="1"/>
    <col min="13039" max="13039" width="8.5703125" customWidth="1"/>
    <col min="13040" max="13040" width="0.42578125" customWidth="1"/>
    <col min="13041" max="13052" width="5.28515625" customWidth="1"/>
    <col min="13053" max="13053" width="6.85546875" customWidth="1"/>
    <col min="13054" max="13054" width="8.42578125" customWidth="1"/>
    <col min="13055" max="13055" width="11.140625" customWidth="1"/>
    <col min="13056" max="13056" width="11.7109375" customWidth="1"/>
    <col min="13057" max="13057" width="13.7109375" customWidth="1"/>
    <col min="13058" max="13058" width="12" customWidth="1"/>
    <col min="13291" max="13291" width="12.7109375" customWidth="1"/>
    <col min="13292" max="13292" width="51" bestFit="1" customWidth="1"/>
    <col min="13293" max="13293" width="7" customWidth="1"/>
    <col min="13295" max="13295" width="8.5703125" customWidth="1"/>
    <col min="13296" max="13296" width="0.42578125" customWidth="1"/>
    <col min="13297" max="13308" width="5.28515625" customWidth="1"/>
    <col min="13309" max="13309" width="6.85546875" customWidth="1"/>
    <col min="13310" max="13310" width="8.42578125" customWidth="1"/>
    <col min="13311" max="13311" width="11.140625" customWidth="1"/>
    <col min="13312" max="13312" width="11.7109375" customWidth="1"/>
    <col min="13313" max="13313" width="13.7109375" customWidth="1"/>
    <col min="13314" max="13314" width="12" customWidth="1"/>
    <col min="13547" max="13547" width="12.7109375" customWidth="1"/>
    <col min="13548" max="13548" width="51" bestFit="1" customWidth="1"/>
    <col min="13549" max="13549" width="7" customWidth="1"/>
    <col min="13551" max="13551" width="8.5703125" customWidth="1"/>
    <col min="13552" max="13552" width="0.42578125" customWidth="1"/>
    <col min="13553" max="13564" width="5.28515625" customWidth="1"/>
    <col min="13565" max="13565" width="6.85546875" customWidth="1"/>
    <col min="13566" max="13566" width="8.42578125" customWidth="1"/>
    <col min="13567" max="13567" width="11.140625" customWidth="1"/>
    <col min="13568" max="13568" width="11.7109375" customWidth="1"/>
    <col min="13569" max="13569" width="13.7109375" customWidth="1"/>
    <col min="13570" max="13570" width="12" customWidth="1"/>
    <col min="13803" max="13803" width="12.7109375" customWidth="1"/>
    <col min="13804" max="13804" width="51" bestFit="1" customWidth="1"/>
    <col min="13805" max="13805" width="7" customWidth="1"/>
    <col min="13807" max="13807" width="8.5703125" customWidth="1"/>
    <col min="13808" max="13808" width="0.42578125" customWidth="1"/>
    <col min="13809" max="13820" width="5.28515625" customWidth="1"/>
    <col min="13821" max="13821" width="6.85546875" customWidth="1"/>
    <col min="13822" max="13822" width="8.42578125" customWidth="1"/>
    <col min="13823" max="13823" width="11.140625" customWidth="1"/>
    <col min="13824" max="13824" width="11.7109375" customWidth="1"/>
    <col min="13825" max="13825" width="13.7109375" customWidth="1"/>
    <col min="13826" max="13826" width="12" customWidth="1"/>
    <col min="14059" max="14059" width="12.7109375" customWidth="1"/>
    <col min="14060" max="14060" width="51" bestFit="1" customWidth="1"/>
    <col min="14061" max="14061" width="7" customWidth="1"/>
    <col min="14063" max="14063" width="8.5703125" customWidth="1"/>
    <col min="14064" max="14064" width="0.42578125" customWidth="1"/>
    <col min="14065" max="14076" width="5.28515625" customWidth="1"/>
    <col min="14077" max="14077" width="6.85546875" customWidth="1"/>
    <col min="14078" max="14078" width="8.42578125" customWidth="1"/>
    <col min="14079" max="14079" width="11.140625" customWidth="1"/>
    <col min="14080" max="14080" width="11.7109375" customWidth="1"/>
    <col min="14081" max="14081" width="13.7109375" customWidth="1"/>
    <col min="14082" max="14082" width="12" customWidth="1"/>
    <col min="14315" max="14315" width="12.7109375" customWidth="1"/>
    <col min="14316" max="14316" width="51" bestFit="1" customWidth="1"/>
    <col min="14317" max="14317" width="7" customWidth="1"/>
    <col min="14319" max="14319" width="8.5703125" customWidth="1"/>
    <col min="14320" max="14320" width="0.42578125" customWidth="1"/>
    <col min="14321" max="14332" width="5.28515625" customWidth="1"/>
    <col min="14333" max="14333" width="6.85546875" customWidth="1"/>
    <col min="14334" max="14334" width="8.42578125" customWidth="1"/>
    <col min="14335" max="14335" width="11.140625" customWidth="1"/>
    <col min="14336" max="14336" width="11.7109375" customWidth="1"/>
    <col min="14337" max="14337" width="13.7109375" customWidth="1"/>
    <col min="14338" max="14338" width="12" customWidth="1"/>
    <col min="14571" max="14571" width="12.7109375" customWidth="1"/>
    <col min="14572" max="14572" width="51" bestFit="1" customWidth="1"/>
    <col min="14573" max="14573" width="7" customWidth="1"/>
    <col min="14575" max="14575" width="8.5703125" customWidth="1"/>
    <col min="14576" max="14576" width="0.42578125" customWidth="1"/>
    <col min="14577" max="14588" width="5.28515625" customWidth="1"/>
    <col min="14589" max="14589" width="6.85546875" customWidth="1"/>
    <col min="14590" max="14590" width="8.42578125" customWidth="1"/>
    <col min="14591" max="14591" width="11.140625" customWidth="1"/>
    <col min="14592" max="14592" width="11.7109375" customWidth="1"/>
    <col min="14593" max="14593" width="13.7109375" customWidth="1"/>
    <col min="14594" max="14594" width="12" customWidth="1"/>
    <col min="14827" max="14827" width="12.7109375" customWidth="1"/>
    <col min="14828" max="14828" width="51" bestFit="1" customWidth="1"/>
    <col min="14829" max="14829" width="7" customWidth="1"/>
    <col min="14831" max="14831" width="8.5703125" customWidth="1"/>
    <col min="14832" max="14832" width="0.42578125" customWidth="1"/>
    <col min="14833" max="14844" width="5.28515625" customWidth="1"/>
    <col min="14845" max="14845" width="6.85546875" customWidth="1"/>
    <col min="14846" max="14846" width="8.42578125" customWidth="1"/>
    <col min="14847" max="14847" width="11.140625" customWidth="1"/>
    <col min="14848" max="14848" width="11.7109375" customWidth="1"/>
    <col min="14849" max="14849" width="13.7109375" customWidth="1"/>
    <col min="14850" max="14850" width="12" customWidth="1"/>
    <col min="15083" max="15083" width="12.7109375" customWidth="1"/>
    <col min="15084" max="15084" width="51" bestFit="1" customWidth="1"/>
    <col min="15085" max="15085" width="7" customWidth="1"/>
    <col min="15087" max="15087" width="8.5703125" customWidth="1"/>
    <col min="15088" max="15088" width="0.42578125" customWidth="1"/>
    <col min="15089" max="15100" width="5.28515625" customWidth="1"/>
    <col min="15101" max="15101" width="6.85546875" customWidth="1"/>
    <col min="15102" max="15102" width="8.42578125" customWidth="1"/>
    <col min="15103" max="15103" width="11.140625" customWidth="1"/>
    <col min="15104" max="15104" width="11.7109375" customWidth="1"/>
    <col min="15105" max="15105" width="13.7109375" customWidth="1"/>
    <col min="15106" max="15106" width="12" customWidth="1"/>
    <col min="15339" max="15339" width="12.7109375" customWidth="1"/>
    <col min="15340" max="15340" width="51" bestFit="1" customWidth="1"/>
    <col min="15341" max="15341" width="7" customWidth="1"/>
    <col min="15343" max="15343" width="8.5703125" customWidth="1"/>
    <col min="15344" max="15344" width="0.42578125" customWidth="1"/>
    <col min="15345" max="15356" width="5.28515625" customWidth="1"/>
    <col min="15357" max="15357" width="6.85546875" customWidth="1"/>
    <col min="15358" max="15358" width="8.42578125" customWidth="1"/>
    <col min="15359" max="15359" width="11.140625" customWidth="1"/>
    <col min="15360" max="15360" width="11.7109375" customWidth="1"/>
    <col min="15361" max="15361" width="13.7109375" customWidth="1"/>
    <col min="15362" max="15362" width="12" customWidth="1"/>
    <col min="15595" max="15595" width="12.7109375" customWidth="1"/>
    <col min="15596" max="15596" width="51" bestFit="1" customWidth="1"/>
    <col min="15597" max="15597" width="7" customWidth="1"/>
    <col min="15599" max="15599" width="8.5703125" customWidth="1"/>
    <col min="15600" max="15600" width="0.42578125" customWidth="1"/>
    <col min="15601" max="15612" width="5.28515625" customWidth="1"/>
    <col min="15613" max="15613" width="6.85546875" customWidth="1"/>
    <col min="15614" max="15614" width="8.42578125" customWidth="1"/>
    <col min="15615" max="15615" width="11.140625" customWidth="1"/>
    <col min="15616" max="15616" width="11.7109375" customWidth="1"/>
    <col min="15617" max="15617" width="13.7109375" customWidth="1"/>
    <col min="15618" max="15618" width="12" customWidth="1"/>
    <col min="15851" max="15851" width="12.7109375" customWidth="1"/>
    <col min="15852" max="15852" width="51" bestFit="1" customWidth="1"/>
    <col min="15853" max="15853" width="7" customWidth="1"/>
    <col min="15855" max="15855" width="8.5703125" customWidth="1"/>
    <col min="15856" max="15856" width="0.42578125" customWidth="1"/>
    <col min="15857" max="15868" width="5.28515625" customWidth="1"/>
    <col min="15869" max="15869" width="6.85546875" customWidth="1"/>
    <col min="15870" max="15870" width="8.42578125" customWidth="1"/>
    <col min="15871" max="15871" width="11.140625" customWidth="1"/>
    <col min="15872" max="15872" width="11.7109375" customWidth="1"/>
    <col min="15873" max="15873" width="13.7109375" customWidth="1"/>
    <col min="15874" max="15874" width="12" customWidth="1"/>
    <col min="16107" max="16107" width="12.7109375" customWidth="1"/>
    <col min="16108" max="16108" width="51" bestFit="1" customWidth="1"/>
    <col min="16109" max="16109" width="7" customWidth="1"/>
    <col min="16111" max="16111" width="8.5703125" customWidth="1"/>
    <col min="16112" max="16112" width="0.42578125" customWidth="1"/>
    <col min="16113" max="16124" width="5.28515625" customWidth="1"/>
    <col min="16125" max="16125" width="6.85546875" customWidth="1"/>
    <col min="16126" max="16126" width="8.42578125" customWidth="1"/>
    <col min="16127" max="16127" width="11.140625" customWidth="1"/>
    <col min="16128" max="16128" width="11.7109375" customWidth="1"/>
    <col min="16129" max="16129" width="13.7109375" customWidth="1"/>
    <col min="16130" max="16130" width="12" customWidth="1"/>
  </cols>
  <sheetData>
    <row r="1" spans="1:25" ht="31.5" x14ac:dyDescent="0.5">
      <c r="A1" s="150" t="s">
        <v>88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50"/>
      <c r="P1" s="150"/>
      <c r="Q1" s="150"/>
      <c r="R1" s="150"/>
      <c r="S1" s="150"/>
      <c r="T1" s="150"/>
      <c r="U1" s="150"/>
      <c r="V1" s="150"/>
      <c r="W1" s="150"/>
      <c r="X1" s="150"/>
      <c r="Y1" s="150"/>
    </row>
    <row r="2" spans="1:25" s="1" customFormat="1" ht="36" x14ac:dyDescent="0.55000000000000004">
      <c r="A2" s="151" t="s">
        <v>115</v>
      </c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  <c r="P2" s="151"/>
      <c r="Q2" s="151"/>
      <c r="R2" s="151"/>
      <c r="S2" s="151"/>
      <c r="T2" s="151"/>
      <c r="U2" s="151"/>
      <c r="V2" s="151"/>
      <c r="W2" s="151"/>
      <c r="X2" s="151"/>
      <c r="Y2" s="151"/>
    </row>
    <row r="3" spans="1:25" s="1" customFormat="1" ht="21" x14ac:dyDescent="0.35">
      <c r="A3" s="152" t="s">
        <v>89</v>
      </c>
      <c r="B3" s="152"/>
      <c r="C3" s="152"/>
      <c r="D3" s="152"/>
      <c r="E3" s="152"/>
      <c r="F3" s="152"/>
      <c r="G3" s="152"/>
      <c r="H3" s="152"/>
      <c r="I3" s="152"/>
      <c r="J3" s="152"/>
      <c r="K3" s="152"/>
      <c r="L3" s="152"/>
      <c r="M3" s="152"/>
      <c r="N3" s="152"/>
      <c r="O3" s="152"/>
      <c r="P3" s="152"/>
      <c r="Q3" s="152"/>
      <c r="R3" s="152"/>
      <c r="S3" s="152"/>
      <c r="T3" s="152"/>
      <c r="U3" s="152"/>
      <c r="V3" s="152"/>
      <c r="W3" s="152"/>
      <c r="X3" s="152"/>
      <c r="Y3" s="152"/>
    </row>
    <row r="4" spans="1:25" s="1" customFormat="1" ht="26.25" x14ac:dyDescent="0.4">
      <c r="A4" s="147" t="s">
        <v>102</v>
      </c>
      <c r="B4" s="148"/>
      <c r="C4" s="148"/>
      <c r="D4" s="148"/>
      <c r="E4" s="148"/>
      <c r="F4" s="149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51"/>
      <c r="W4" s="52"/>
      <c r="X4" s="53"/>
      <c r="Y4" s="54"/>
    </row>
    <row r="5" spans="1:25" ht="23.25" x14ac:dyDescent="0.35">
      <c r="A5" s="147" t="s">
        <v>103</v>
      </c>
      <c r="B5" s="148"/>
      <c r="C5" s="148"/>
      <c r="D5" s="148"/>
      <c r="E5" s="148"/>
      <c r="F5" s="149"/>
      <c r="I5" s="19" t="s">
        <v>0</v>
      </c>
      <c r="J5" s="20"/>
      <c r="K5" s="20"/>
      <c r="L5" s="20"/>
      <c r="M5" s="20"/>
      <c r="N5" s="20"/>
      <c r="O5" s="20"/>
      <c r="P5" s="20"/>
      <c r="Q5" s="20"/>
      <c r="R5" s="20"/>
      <c r="S5" s="20"/>
      <c r="T5" s="108"/>
      <c r="U5" s="108"/>
      <c r="V5" s="108"/>
      <c r="W5"/>
      <c r="X5"/>
      <c r="Y5"/>
    </row>
    <row r="6" spans="1:25" ht="84.75" customHeight="1" x14ac:dyDescent="0.25">
      <c r="A6" s="105" t="s">
        <v>1</v>
      </c>
      <c r="B6" s="106" t="s">
        <v>2</v>
      </c>
      <c r="C6" s="106" t="s">
        <v>27</v>
      </c>
      <c r="D6" s="107" t="s">
        <v>3</v>
      </c>
      <c r="E6" s="106" t="s">
        <v>4</v>
      </c>
      <c r="F6" s="106" t="s">
        <v>5</v>
      </c>
      <c r="G6" s="21"/>
      <c r="H6" s="25" t="s">
        <v>6</v>
      </c>
      <c r="I6" s="46" t="s">
        <v>7</v>
      </c>
      <c r="J6" s="46" t="s">
        <v>8</v>
      </c>
      <c r="K6" s="46" t="s">
        <v>9</v>
      </c>
      <c r="L6" s="46" t="s">
        <v>10</v>
      </c>
      <c r="M6" s="46" t="s">
        <v>11</v>
      </c>
      <c r="N6" s="46" t="s">
        <v>12</v>
      </c>
      <c r="O6" s="46" t="s">
        <v>13</v>
      </c>
      <c r="P6" s="46" t="s">
        <v>14</v>
      </c>
      <c r="Q6" s="46" t="s">
        <v>15</v>
      </c>
      <c r="R6" s="46" t="s">
        <v>16</v>
      </c>
      <c r="S6" s="46" t="s">
        <v>17</v>
      </c>
      <c r="T6" s="127" t="s">
        <v>18</v>
      </c>
      <c r="U6" s="117" t="s">
        <v>101</v>
      </c>
      <c r="V6" s="55" t="s">
        <v>100</v>
      </c>
      <c r="W6" s="126" t="s">
        <v>90</v>
      </c>
      <c r="X6" s="109" t="s">
        <v>91</v>
      </c>
      <c r="Y6" s="110" t="s">
        <v>92</v>
      </c>
    </row>
    <row r="7" spans="1:25" ht="15" customHeight="1" x14ac:dyDescent="0.25">
      <c r="A7" s="92" t="s">
        <v>117</v>
      </c>
      <c r="B7" s="93"/>
      <c r="C7" s="94"/>
      <c r="D7" s="35"/>
      <c r="E7" s="35"/>
      <c r="F7" s="35"/>
      <c r="G7" s="35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75"/>
      <c r="U7" s="76"/>
      <c r="V7" s="77"/>
      <c r="W7" s="122"/>
      <c r="X7" s="113"/>
      <c r="Y7" s="79"/>
    </row>
    <row r="8" spans="1:25" ht="15" customHeight="1" x14ac:dyDescent="0.25">
      <c r="A8" s="59" t="s">
        <v>107</v>
      </c>
      <c r="B8" s="60" t="s">
        <v>108</v>
      </c>
      <c r="C8" s="61" t="s">
        <v>34</v>
      </c>
      <c r="D8" s="62"/>
      <c r="E8" s="61">
        <v>120</v>
      </c>
      <c r="F8" s="63">
        <v>1.75</v>
      </c>
      <c r="G8" s="64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128">
        <f>SUM(H8:S8)</f>
        <v>0</v>
      </c>
      <c r="U8" s="118">
        <f>T8*13.125</f>
        <v>0</v>
      </c>
      <c r="V8" s="86">
        <v>0.76</v>
      </c>
      <c r="W8" s="123">
        <f t="shared" ref="W8:W10" si="0">T8*V8</f>
        <v>0</v>
      </c>
      <c r="X8" s="112">
        <v>1.57</v>
      </c>
      <c r="Y8" s="87">
        <f t="shared" ref="Y8:Y10" si="1">T8*X8</f>
        <v>0</v>
      </c>
    </row>
    <row r="9" spans="1:25" ht="15" customHeight="1" x14ac:dyDescent="0.25">
      <c r="A9" s="59" t="s">
        <v>86</v>
      </c>
      <c r="B9" s="60" t="s">
        <v>93</v>
      </c>
      <c r="C9" s="61" t="s">
        <v>34</v>
      </c>
      <c r="D9" s="62"/>
      <c r="E9" s="61">
        <v>120</v>
      </c>
      <c r="F9" s="63">
        <v>1.75</v>
      </c>
      <c r="G9" s="64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128">
        <f>SUM(H9:S9)</f>
        <v>0</v>
      </c>
      <c r="U9" s="118">
        <f>T9*13.125</f>
        <v>0</v>
      </c>
      <c r="V9" s="86">
        <v>0.65</v>
      </c>
      <c r="W9" s="123">
        <f t="shared" ref="W9" si="2">T9*V9</f>
        <v>0</v>
      </c>
      <c r="X9" s="112">
        <v>1.34</v>
      </c>
      <c r="Y9" s="87">
        <f t="shared" ref="Y9" si="3">T9*X9</f>
        <v>0</v>
      </c>
    </row>
    <row r="10" spans="1:25" ht="15" customHeight="1" x14ac:dyDescent="0.25">
      <c r="A10" s="41" t="s">
        <v>87</v>
      </c>
      <c r="B10" s="36" t="s">
        <v>94</v>
      </c>
      <c r="C10" s="37" t="s">
        <v>34</v>
      </c>
      <c r="D10" s="38"/>
      <c r="E10" s="61">
        <v>120</v>
      </c>
      <c r="F10" s="63">
        <v>1.75</v>
      </c>
      <c r="G10" s="39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129">
        <f>SUM(H10:S10)</f>
        <v>0</v>
      </c>
      <c r="U10" s="118">
        <f>T10*13.125</f>
        <v>0</v>
      </c>
      <c r="V10" s="86">
        <v>0.72</v>
      </c>
      <c r="W10" s="123">
        <f t="shared" si="0"/>
        <v>0</v>
      </c>
      <c r="X10" s="112">
        <v>1.49</v>
      </c>
      <c r="Y10" s="87">
        <f t="shared" si="1"/>
        <v>0</v>
      </c>
    </row>
    <row r="11" spans="1:25" ht="15.75" x14ac:dyDescent="0.25">
      <c r="A11" s="97" t="s">
        <v>118</v>
      </c>
      <c r="B11" s="94"/>
      <c r="C11" s="94"/>
      <c r="D11" s="35"/>
      <c r="E11" s="35"/>
      <c r="F11" s="35"/>
      <c r="G11" s="35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75"/>
      <c r="U11" s="75"/>
      <c r="V11" s="77"/>
      <c r="W11" s="122"/>
      <c r="X11" s="78"/>
      <c r="Y11" s="79"/>
    </row>
    <row r="12" spans="1:25" x14ac:dyDescent="0.25">
      <c r="A12" s="59" t="s">
        <v>53</v>
      </c>
      <c r="B12" s="60" t="s">
        <v>19</v>
      </c>
      <c r="C12" s="61" t="s">
        <v>38</v>
      </c>
      <c r="D12" s="96"/>
      <c r="E12" s="61">
        <v>120</v>
      </c>
      <c r="F12" s="63">
        <v>1.5</v>
      </c>
      <c r="G12" s="64"/>
      <c r="H12" s="26"/>
      <c r="I12" s="26"/>
      <c r="J12" s="26"/>
      <c r="K12" s="27"/>
      <c r="L12" s="26"/>
      <c r="M12" s="26"/>
      <c r="N12" s="26"/>
      <c r="O12" s="26"/>
      <c r="P12" s="26"/>
      <c r="Q12" s="26"/>
      <c r="R12" s="26"/>
      <c r="S12" s="26"/>
      <c r="T12" s="128">
        <f>SUM(H12:S12)</f>
        <v>0</v>
      </c>
      <c r="U12" s="118">
        <f>T12*11.25</f>
        <v>0</v>
      </c>
      <c r="V12" s="86">
        <v>0.76</v>
      </c>
      <c r="W12" s="123">
        <f>T12*V12</f>
        <v>0</v>
      </c>
      <c r="X12" s="112">
        <v>1.57</v>
      </c>
      <c r="Y12" s="87">
        <f>T12*X12</f>
        <v>0</v>
      </c>
    </row>
    <row r="13" spans="1:25" x14ac:dyDescent="0.25">
      <c r="A13" s="40" t="s">
        <v>54</v>
      </c>
      <c r="B13" s="7" t="s">
        <v>20</v>
      </c>
      <c r="C13" s="8" t="s">
        <v>40</v>
      </c>
      <c r="D13" s="9"/>
      <c r="E13" s="61">
        <v>144</v>
      </c>
      <c r="F13" s="63">
        <v>1</v>
      </c>
      <c r="G13" s="4"/>
      <c r="H13" s="12"/>
      <c r="I13" s="12"/>
      <c r="J13" s="12"/>
      <c r="K13" s="13"/>
      <c r="L13" s="12"/>
      <c r="M13" s="12"/>
      <c r="N13" s="12"/>
      <c r="O13" s="12"/>
      <c r="P13" s="12"/>
      <c r="Q13" s="12"/>
      <c r="R13" s="12"/>
      <c r="S13" s="12"/>
      <c r="T13" s="130">
        <f>SUM(H13:S13)</f>
        <v>0</v>
      </c>
      <c r="U13" s="119">
        <f>T13*9</f>
        <v>0</v>
      </c>
      <c r="V13" s="86">
        <v>0.6</v>
      </c>
      <c r="W13" s="123">
        <f t="shared" ref="W13:W17" si="4">T13*V13</f>
        <v>0</v>
      </c>
      <c r="X13" s="112">
        <v>1.24</v>
      </c>
      <c r="Y13" s="87">
        <f>T13*X13</f>
        <v>0</v>
      </c>
    </row>
    <row r="14" spans="1:25" x14ac:dyDescent="0.25">
      <c r="A14" s="37" t="s">
        <v>55</v>
      </c>
      <c r="B14" s="36" t="s">
        <v>42</v>
      </c>
      <c r="C14" s="37" t="s">
        <v>36</v>
      </c>
      <c r="D14" s="38"/>
      <c r="E14" s="61">
        <v>300.02999999999997</v>
      </c>
      <c r="F14" s="63">
        <v>1.25</v>
      </c>
      <c r="G14" s="58"/>
      <c r="H14" s="32"/>
      <c r="I14" s="32"/>
      <c r="J14" s="32"/>
      <c r="K14" s="33"/>
      <c r="L14" s="32"/>
      <c r="M14" s="32"/>
      <c r="N14" s="32"/>
      <c r="O14" s="32"/>
      <c r="P14" s="32"/>
      <c r="Q14" s="32"/>
      <c r="R14" s="32"/>
      <c r="S14" s="32"/>
      <c r="T14" s="129">
        <f>SUM(H14:S14)</f>
        <v>0</v>
      </c>
      <c r="U14" s="120">
        <f>T14*23.44</f>
        <v>0</v>
      </c>
      <c r="V14" s="86">
        <v>1.58</v>
      </c>
      <c r="W14" s="123">
        <f t="shared" si="4"/>
        <v>0</v>
      </c>
      <c r="X14" s="112">
        <v>3.27</v>
      </c>
      <c r="Y14" s="87">
        <f t="shared" ref="Y14:Y17" si="5">T14*X14</f>
        <v>0</v>
      </c>
    </row>
    <row r="15" spans="1:25" ht="15.75" x14ac:dyDescent="0.25">
      <c r="A15" s="69" t="s">
        <v>119</v>
      </c>
      <c r="B15" s="70"/>
      <c r="C15" s="71"/>
      <c r="D15" s="72"/>
      <c r="E15" s="71"/>
      <c r="F15" s="73"/>
      <c r="G15" s="74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75"/>
      <c r="U15" s="76"/>
      <c r="V15" s="77"/>
      <c r="W15" s="122"/>
      <c r="X15" s="113"/>
      <c r="Y15" s="79"/>
    </row>
    <row r="16" spans="1:25" x14ac:dyDescent="0.25">
      <c r="A16" s="40" t="s">
        <v>24</v>
      </c>
      <c r="B16" s="7" t="s">
        <v>80</v>
      </c>
      <c r="C16" s="8" t="s">
        <v>38</v>
      </c>
      <c r="D16" s="10"/>
      <c r="E16" s="61">
        <v>120</v>
      </c>
      <c r="F16" s="63">
        <v>1.5</v>
      </c>
      <c r="G16" s="4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30">
        <f>SUM(H16:S16)</f>
        <v>0</v>
      </c>
      <c r="U16" s="119">
        <f>T16*11.25</f>
        <v>0</v>
      </c>
      <c r="V16" s="86">
        <v>0.76</v>
      </c>
      <c r="W16" s="124">
        <f t="shared" ref="W16" si="6">T16*V16</f>
        <v>0</v>
      </c>
      <c r="X16" s="112">
        <v>1.57</v>
      </c>
      <c r="Y16" s="87">
        <f t="shared" ref="Y16" si="7">T16*X16</f>
        <v>0</v>
      </c>
    </row>
    <row r="17" spans="1:25" x14ac:dyDescent="0.25">
      <c r="A17" s="40" t="s">
        <v>109</v>
      </c>
      <c r="B17" s="7" t="s">
        <v>110</v>
      </c>
      <c r="C17" s="8" t="s">
        <v>38</v>
      </c>
      <c r="D17" s="10"/>
      <c r="E17" s="61">
        <v>135</v>
      </c>
      <c r="F17" s="63">
        <v>1.5</v>
      </c>
      <c r="G17" s="4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30">
        <f>SUM(H17:S17)</f>
        <v>0</v>
      </c>
      <c r="U17" s="119">
        <f>T17*12.66</f>
        <v>0</v>
      </c>
      <c r="V17" s="86">
        <v>0.72</v>
      </c>
      <c r="W17" s="124">
        <f t="shared" si="4"/>
        <v>0</v>
      </c>
      <c r="X17" s="112">
        <v>1.49</v>
      </c>
      <c r="Y17" s="87">
        <f t="shared" si="5"/>
        <v>0</v>
      </c>
    </row>
    <row r="18" spans="1:25" ht="15.75" x14ac:dyDescent="0.25">
      <c r="A18" s="82" t="s">
        <v>120</v>
      </c>
      <c r="B18" s="44"/>
      <c r="C18" s="74"/>
      <c r="D18" s="84"/>
      <c r="E18" s="74"/>
      <c r="F18" s="85"/>
      <c r="G18" s="44"/>
      <c r="H18" s="29"/>
      <c r="I18" s="29"/>
      <c r="J18" s="29"/>
      <c r="K18" s="34"/>
      <c r="L18" s="29"/>
      <c r="M18" s="29"/>
      <c r="N18" s="29"/>
      <c r="O18" s="29"/>
      <c r="P18" s="29"/>
      <c r="Q18" s="29"/>
      <c r="R18" s="29"/>
      <c r="S18" s="29"/>
      <c r="T18" s="75"/>
      <c r="U18" s="76"/>
      <c r="V18" s="77"/>
      <c r="W18" s="122"/>
      <c r="X18" s="113"/>
      <c r="Y18" s="79"/>
    </row>
    <row r="19" spans="1:25" x14ac:dyDescent="0.25">
      <c r="A19" s="61" t="s">
        <v>59</v>
      </c>
      <c r="B19" s="95" t="s">
        <v>51</v>
      </c>
      <c r="C19" s="61" t="s">
        <v>38</v>
      </c>
      <c r="D19" s="61" t="s">
        <v>36</v>
      </c>
      <c r="E19" s="61">
        <v>85</v>
      </c>
      <c r="F19" s="63">
        <v>2.9</v>
      </c>
      <c r="G19" s="81"/>
      <c r="H19" s="26"/>
      <c r="I19" s="26"/>
      <c r="J19" s="26"/>
      <c r="K19" s="27"/>
      <c r="L19" s="26"/>
      <c r="M19" s="26"/>
      <c r="N19" s="26"/>
      <c r="O19" s="26"/>
      <c r="P19" s="26"/>
      <c r="Q19" s="26"/>
      <c r="R19" s="26"/>
      <c r="S19" s="26"/>
      <c r="T19" s="128">
        <f t="shared" ref="T19:U21" si="8">SUM(H19:S19)</f>
        <v>0</v>
      </c>
      <c r="U19" s="118">
        <f t="shared" si="8"/>
        <v>0</v>
      </c>
      <c r="V19" s="86">
        <v>1.48</v>
      </c>
      <c r="W19" s="123">
        <f>T19*V19</f>
        <v>0</v>
      </c>
      <c r="X19" s="112">
        <v>3.06</v>
      </c>
      <c r="Y19" s="87">
        <f>T19*X19</f>
        <v>0</v>
      </c>
    </row>
    <row r="20" spans="1:25" x14ac:dyDescent="0.25">
      <c r="A20" s="8" t="s">
        <v>60</v>
      </c>
      <c r="B20" s="22" t="s">
        <v>52</v>
      </c>
      <c r="C20" s="8" t="s">
        <v>38</v>
      </c>
      <c r="D20" s="10" t="s">
        <v>36</v>
      </c>
      <c r="E20" s="61">
        <v>144</v>
      </c>
      <c r="F20" s="63">
        <v>2.9</v>
      </c>
      <c r="G20" s="15"/>
      <c r="H20" s="12"/>
      <c r="I20" s="12"/>
      <c r="J20" s="12"/>
      <c r="K20" s="13"/>
      <c r="L20" s="12"/>
      <c r="M20" s="12"/>
      <c r="N20" s="12"/>
      <c r="O20" s="12"/>
      <c r="P20" s="12"/>
      <c r="Q20" s="12"/>
      <c r="R20" s="12"/>
      <c r="S20" s="12"/>
      <c r="T20" s="130">
        <f t="shared" si="8"/>
        <v>0</v>
      </c>
      <c r="U20" s="119">
        <f>T20*26.1</f>
        <v>0</v>
      </c>
      <c r="V20" s="86">
        <v>2.6</v>
      </c>
      <c r="W20" s="123">
        <f>T20*V20</f>
        <v>0</v>
      </c>
      <c r="X20" s="112">
        <v>5.37</v>
      </c>
      <c r="Y20" s="87">
        <f>T20*X20</f>
        <v>0</v>
      </c>
    </row>
    <row r="21" spans="1:25" x14ac:dyDescent="0.25">
      <c r="A21" s="8" t="s">
        <v>95</v>
      </c>
      <c r="B21" s="22" t="s">
        <v>96</v>
      </c>
      <c r="C21" s="8" t="s">
        <v>38</v>
      </c>
      <c r="D21" s="10" t="s">
        <v>97</v>
      </c>
      <c r="E21" s="61">
        <v>100</v>
      </c>
      <c r="F21" s="63">
        <v>2.9</v>
      </c>
      <c r="G21" s="15"/>
      <c r="H21" s="12"/>
      <c r="I21" s="12"/>
      <c r="J21" s="12"/>
      <c r="K21" s="13"/>
      <c r="L21" s="12"/>
      <c r="M21" s="12"/>
      <c r="N21" s="12"/>
      <c r="O21" s="12"/>
      <c r="P21" s="12"/>
      <c r="Q21" s="12"/>
      <c r="R21" s="12"/>
      <c r="S21" s="12"/>
      <c r="T21" s="130">
        <f t="shared" si="8"/>
        <v>0</v>
      </c>
      <c r="U21" s="119">
        <f>T21*18.13</f>
        <v>0</v>
      </c>
      <c r="V21" s="86">
        <v>1.74</v>
      </c>
      <c r="W21" s="123">
        <f>T21*V21</f>
        <v>0</v>
      </c>
      <c r="X21" s="112">
        <v>3.6</v>
      </c>
      <c r="Y21" s="87">
        <f>T21*X21</f>
        <v>0</v>
      </c>
    </row>
    <row r="22" spans="1:25" x14ac:dyDescent="0.25">
      <c r="A22" s="8" t="s">
        <v>61</v>
      </c>
      <c r="B22" s="7" t="s">
        <v>99</v>
      </c>
      <c r="C22" s="8" t="s">
        <v>40</v>
      </c>
      <c r="D22" s="10" t="s">
        <v>98</v>
      </c>
      <c r="E22" s="61">
        <v>100</v>
      </c>
      <c r="F22" s="63">
        <v>2.6</v>
      </c>
      <c r="G22" s="15"/>
      <c r="H22" s="12"/>
      <c r="I22" s="12"/>
      <c r="J22" s="12"/>
      <c r="K22" s="13"/>
      <c r="L22" s="12"/>
      <c r="M22" s="12"/>
      <c r="N22" s="12"/>
      <c r="O22" s="12"/>
      <c r="P22" s="12"/>
      <c r="Q22" s="12"/>
      <c r="R22" s="12"/>
      <c r="S22" s="12"/>
      <c r="T22" s="130">
        <f t="shared" ref="T22" si="9">SUM(H22:S22)</f>
        <v>0</v>
      </c>
      <c r="U22" s="119">
        <f>T22*16.25</f>
        <v>0</v>
      </c>
      <c r="V22" s="86">
        <v>1.59</v>
      </c>
      <c r="W22" s="123">
        <f>T22*V22</f>
        <v>0</v>
      </c>
      <c r="X22" s="112">
        <v>3.29</v>
      </c>
      <c r="Y22" s="87">
        <f>T22*X22</f>
        <v>0</v>
      </c>
    </row>
    <row r="23" spans="1:25" ht="15.75" x14ac:dyDescent="0.25">
      <c r="A23" s="82" t="s">
        <v>121</v>
      </c>
      <c r="B23" s="83"/>
      <c r="C23" s="74"/>
      <c r="D23" s="84"/>
      <c r="E23" s="74"/>
      <c r="F23" s="85"/>
      <c r="G23" s="44"/>
      <c r="H23" s="29"/>
      <c r="I23" s="29"/>
      <c r="J23" s="29"/>
      <c r="K23" s="34"/>
      <c r="L23" s="29"/>
      <c r="M23" s="29"/>
      <c r="N23" s="29"/>
      <c r="O23" s="29"/>
      <c r="P23" s="29"/>
      <c r="Q23" s="29"/>
      <c r="R23" s="29"/>
      <c r="S23" s="29"/>
      <c r="T23" s="75"/>
      <c r="U23" s="76"/>
      <c r="V23" s="77"/>
      <c r="W23" s="122"/>
      <c r="X23" s="113"/>
      <c r="Y23" s="79"/>
    </row>
    <row r="24" spans="1:25" x14ac:dyDescent="0.25">
      <c r="A24" s="61" t="s">
        <v>76</v>
      </c>
      <c r="B24" s="60" t="s">
        <v>77</v>
      </c>
      <c r="C24" s="61" t="s">
        <v>35</v>
      </c>
      <c r="D24" s="61"/>
      <c r="E24" s="61">
        <v>14</v>
      </c>
      <c r="F24" s="63">
        <v>3.1</v>
      </c>
      <c r="G24" s="81"/>
      <c r="H24" s="26"/>
      <c r="I24" s="26"/>
      <c r="J24" s="26"/>
      <c r="K24" s="27"/>
      <c r="L24" s="26"/>
      <c r="M24" s="26"/>
      <c r="N24" s="26"/>
      <c r="O24" s="26"/>
      <c r="P24" s="26"/>
      <c r="Q24" s="26"/>
      <c r="R24" s="26"/>
      <c r="S24" s="26"/>
      <c r="T24" s="128">
        <f t="shared" ref="T24:T25" si="10">SUM(H24:S24)</f>
        <v>0</v>
      </c>
      <c r="U24" s="118">
        <f>T24*2.71</f>
        <v>0</v>
      </c>
      <c r="V24" s="86">
        <v>0.27</v>
      </c>
      <c r="W24" s="123">
        <f>T24*V24</f>
        <v>0</v>
      </c>
      <c r="X24" s="112">
        <v>0.56000000000000005</v>
      </c>
      <c r="Y24" s="87">
        <f>T24*X24</f>
        <v>0</v>
      </c>
    </row>
    <row r="25" spans="1:25" x14ac:dyDescent="0.25">
      <c r="A25" s="8" t="s">
        <v>78</v>
      </c>
      <c r="B25" s="7" t="s">
        <v>79</v>
      </c>
      <c r="C25" s="8" t="s">
        <v>35</v>
      </c>
      <c r="D25" s="10"/>
      <c r="E25" s="61">
        <v>48</v>
      </c>
      <c r="F25" s="63">
        <v>3.1</v>
      </c>
      <c r="G25" s="15"/>
      <c r="H25" s="12"/>
      <c r="I25" s="12"/>
      <c r="J25" s="12"/>
      <c r="K25" s="13"/>
      <c r="L25" s="12"/>
      <c r="M25" s="12"/>
      <c r="N25" s="12"/>
      <c r="O25" s="12"/>
      <c r="P25" s="12"/>
      <c r="Q25" s="12"/>
      <c r="R25" s="12"/>
      <c r="S25" s="12"/>
      <c r="T25" s="130">
        <f t="shared" si="10"/>
        <v>0</v>
      </c>
      <c r="U25" s="119">
        <f>T25*9.3</f>
        <v>0</v>
      </c>
      <c r="V25" s="86">
        <v>0.93</v>
      </c>
      <c r="W25" s="123">
        <f>T25*V25</f>
        <v>0</v>
      </c>
      <c r="X25" s="112">
        <v>1.92</v>
      </c>
      <c r="Y25" s="87">
        <f>T25*X25</f>
        <v>0</v>
      </c>
    </row>
    <row r="26" spans="1:25" x14ac:dyDescent="0.25">
      <c r="A26" s="8" t="s">
        <v>56</v>
      </c>
      <c r="B26" s="7" t="s">
        <v>41</v>
      </c>
      <c r="C26" s="8" t="s">
        <v>38</v>
      </c>
      <c r="D26" s="10"/>
      <c r="E26" s="61">
        <v>220.69</v>
      </c>
      <c r="F26" s="63">
        <v>1.45</v>
      </c>
      <c r="G26" s="15"/>
      <c r="H26" s="12"/>
      <c r="I26" s="12"/>
      <c r="J26" s="12"/>
      <c r="K26" s="13"/>
      <c r="L26" s="12"/>
      <c r="M26" s="12"/>
      <c r="N26" s="12"/>
      <c r="O26" s="12"/>
      <c r="P26" s="12"/>
      <c r="Q26" s="12"/>
      <c r="R26" s="12"/>
      <c r="S26" s="12"/>
      <c r="T26" s="130">
        <f>SUM(H26:S26)</f>
        <v>0</v>
      </c>
      <c r="U26" s="119">
        <f>T26*20</f>
        <v>0</v>
      </c>
      <c r="V26" s="86">
        <v>2</v>
      </c>
      <c r="W26" s="123">
        <f>T26*V26</f>
        <v>0</v>
      </c>
      <c r="X26" s="112">
        <v>4.13</v>
      </c>
      <c r="Y26" s="87">
        <f>T26*X26</f>
        <v>0</v>
      </c>
    </row>
    <row r="27" spans="1:25" x14ac:dyDescent="0.25">
      <c r="A27" s="37" t="s">
        <v>57</v>
      </c>
      <c r="B27" s="36" t="s">
        <v>43</v>
      </c>
      <c r="C27" s="37" t="s">
        <v>34</v>
      </c>
      <c r="D27" s="38"/>
      <c r="E27" s="61">
        <v>150.94</v>
      </c>
      <c r="F27" s="63">
        <v>1.59</v>
      </c>
      <c r="G27" s="58"/>
      <c r="H27" s="32"/>
      <c r="I27" s="32"/>
      <c r="J27" s="32"/>
      <c r="K27" s="33"/>
      <c r="L27" s="32"/>
      <c r="M27" s="32"/>
      <c r="N27" s="32"/>
      <c r="O27" s="32"/>
      <c r="P27" s="32"/>
      <c r="Q27" s="32"/>
      <c r="R27" s="32"/>
      <c r="S27" s="32"/>
      <c r="T27" s="129">
        <f>SUM(H27:S27)</f>
        <v>0</v>
      </c>
      <c r="U27" s="120">
        <f>T27*15</f>
        <v>0</v>
      </c>
      <c r="V27" s="86">
        <v>1.5</v>
      </c>
      <c r="W27" s="123">
        <f>T27*V27</f>
        <v>0</v>
      </c>
      <c r="X27" s="112">
        <v>3.1</v>
      </c>
      <c r="Y27" s="87">
        <f>T27*X27</f>
        <v>0</v>
      </c>
    </row>
    <row r="28" spans="1:25" ht="15.75" x14ac:dyDescent="0.25">
      <c r="A28" s="69" t="s">
        <v>122</v>
      </c>
      <c r="B28" s="70"/>
      <c r="C28" s="71"/>
      <c r="D28" s="72"/>
      <c r="E28" s="71"/>
      <c r="F28" s="73"/>
      <c r="G28" s="74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75"/>
      <c r="U28" s="76"/>
      <c r="V28" s="77"/>
      <c r="W28" s="122"/>
      <c r="X28" s="113"/>
      <c r="Y28" s="79"/>
    </row>
    <row r="29" spans="1:25" x14ac:dyDescent="0.25">
      <c r="A29" s="59" t="s">
        <v>69</v>
      </c>
      <c r="B29" s="60" t="s">
        <v>70</v>
      </c>
      <c r="C29" s="63" t="s">
        <v>71</v>
      </c>
      <c r="D29" s="62"/>
      <c r="E29" s="61">
        <v>14</v>
      </c>
      <c r="F29" s="63">
        <v>3.1</v>
      </c>
      <c r="G29" s="64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128">
        <f>SUM(H29:S29)</f>
        <v>0</v>
      </c>
      <c r="U29" s="118">
        <f>T29*2.71</f>
        <v>0</v>
      </c>
      <c r="V29" s="86">
        <v>0.27</v>
      </c>
      <c r="W29" s="123">
        <f>T29*V29</f>
        <v>0</v>
      </c>
      <c r="X29" s="112">
        <v>0.56000000000000005</v>
      </c>
      <c r="Y29" s="87">
        <f>T29*X29</f>
        <v>0</v>
      </c>
    </row>
    <row r="30" spans="1:25" x14ac:dyDescent="0.25">
      <c r="A30" s="40" t="s">
        <v>30</v>
      </c>
      <c r="B30" s="7" t="s">
        <v>72</v>
      </c>
      <c r="C30" s="8" t="s">
        <v>34</v>
      </c>
      <c r="D30" s="10"/>
      <c r="E30" s="61">
        <v>150.94</v>
      </c>
      <c r="F30" s="63">
        <v>1.59</v>
      </c>
      <c r="G30" s="4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30">
        <f>SUM(H30:S30)</f>
        <v>0</v>
      </c>
      <c r="U30" s="119">
        <f>T30*15</f>
        <v>0</v>
      </c>
      <c r="V30" s="86">
        <v>1.5</v>
      </c>
      <c r="W30" s="123">
        <f>T30*V30</f>
        <v>0</v>
      </c>
      <c r="X30" s="112">
        <v>3.1</v>
      </c>
      <c r="Y30" s="87">
        <f>T30*X30</f>
        <v>0</v>
      </c>
    </row>
    <row r="31" spans="1:25" x14ac:dyDescent="0.25">
      <c r="A31" s="40" t="s">
        <v>23</v>
      </c>
      <c r="B31" s="7" t="s">
        <v>73</v>
      </c>
      <c r="C31" s="8" t="s">
        <v>38</v>
      </c>
      <c r="D31" s="10"/>
      <c r="E31" s="61">
        <v>220.69</v>
      </c>
      <c r="F31" s="63">
        <v>1.45</v>
      </c>
      <c r="G31" s="4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30">
        <f>SUM(H31:S31)</f>
        <v>0</v>
      </c>
      <c r="U31" s="119">
        <f>T31*20</f>
        <v>0</v>
      </c>
      <c r="V31" s="86">
        <v>2</v>
      </c>
      <c r="W31" s="123">
        <f>T31*V31</f>
        <v>0</v>
      </c>
      <c r="X31" s="112">
        <v>4.13</v>
      </c>
      <c r="Y31" s="87">
        <f>T31*X31</f>
        <v>0</v>
      </c>
    </row>
    <row r="32" spans="1:25" x14ac:dyDescent="0.25">
      <c r="A32" s="41" t="s">
        <v>74</v>
      </c>
      <c r="B32" s="36" t="s">
        <v>75</v>
      </c>
      <c r="C32" s="37" t="s">
        <v>35</v>
      </c>
      <c r="D32" s="38"/>
      <c r="E32" s="61">
        <v>48</v>
      </c>
      <c r="F32" s="63">
        <v>3.1</v>
      </c>
      <c r="G32" s="39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129">
        <f t="shared" ref="T32" si="11">SUM(H32:S32)</f>
        <v>0</v>
      </c>
      <c r="U32" s="120">
        <f>T242*9.3</f>
        <v>0</v>
      </c>
      <c r="V32" s="86">
        <v>0.93</v>
      </c>
      <c r="W32" s="123">
        <f>T32*V32</f>
        <v>0</v>
      </c>
      <c r="X32" s="112">
        <v>1.92</v>
      </c>
      <c r="Y32" s="87">
        <f>T32*X32</f>
        <v>0</v>
      </c>
    </row>
    <row r="33" spans="1:25" ht="15.75" x14ac:dyDescent="0.25">
      <c r="A33" s="97" t="s">
        <v>123</v>
      </c>
      <c r="B33" s="83"/>
      <c r="C33" s="74"/>
      <c r="D33" s="98"/>
      <c r="E33" s="74"/>
      <c r="F33" s="85"/>
      <c r="G33" s="74"/>
      <c r="H33" s="29"/>
      <c r="I33" s="29"/>
      <c r="J33" s="29"/>
      <c r="K33" s="34"/>
      <c r="L33" s="29"/>
      <c r="M33" s="29"/>
      <c r="N33" s="29"/>
      <c r="O33" s="29"/>
      <c r="P33" s="29"/>
      <c r="Q33" s="29"/>
      <c r="R33" s="29"/>
      <c r="S33" s="29"/>
      <c r="T33" s="75"/>
      <c r="U33" s="76"/>
      <c r="V33" s="77"/>
      <c r="W33" s="122"/>
      <c r="X33" s="113"/>
      <c r="Y33" s="79"/>
    </row>
    <row r="34" spans="1:25" x14ac:dyDescent="0.25">
      <c r="A34" s="59" t="s">
        <v>45</v>
      </c>
      <c r="B34" s="60" t="s">
        <v>64</v>
      </c>
      <c r="C34" s="61" t="s">
        <v>34</v>
      </c>
      <c r="D34" s="96"/>
      <c r="E34" s="61">
        <v>296.3</v>
      </c>
      <c r="F34" s="63">
        <v>1.62</v>
      </c>
      <c r="G34" s="64"/>
      <c r="H34" s="26"/>
      <c r="I34" s="26"/>
      <c r="J34" s="26"/>
      <c r="K34" s="27"/>
      <c r="L34" s="26"/>
      <c r="M34" s="26"/>
      <c r="N34" s="26"/>
      <c r="O34" s="26"/>
      <c r="P34" s="26"/>
      <c r="Q34" s="26"/>
      <c r="R34" s="26"/>
      <c r="S34" s="26"/>
      <c r="T34" s="128">
        <f>SUM(H34:S34)</f>
        <v>0</v>
      </c>
      <c r="U34" s="118">
        <f>T34*30</f>
        <v>0</v>
      </c>
      <c r="V34" s="86">
        <v>2.99</v>
      </c>
      <c r="W34" s="123">
        <f t="shared" ref="W34:W39" si="12">T34*V34</f>
        <v>0</v>
      </c>
      <c r="X34" s="112">
        <v>6.18</v>
      </c>
      <c r="Y34" s="87">
        <f t="shared" ref="Y34:Y39" si="13">T34*X34</f>
        <v>0</v>
      </c>
    </row>
    <row r="35" spans="1:25" x14ac:dyDescent="0.25">
      <c r="A35" s="8" t="s">
        <v>62</v>
      </c>
      <c r="B35" s="7" t="s">
        <v>65</v>
      </c>
      <c r="C35" s="8" t="s">
        <v>44</v>
      </c>
      <c r="D35" s="10"/>
      <c r="E35" s="61">
        <v>109.84</v>
      </c>
      <c r="F35" s="63">
        <v>4.37</v>
      </c>
      <c r="G35" s="15"/>
      <c r="H35" s="12"/>
      <c r="I35" s="12"/>
      <c r="J35" s="12"/>
      <c r="K35" s="13"/>
      <c r="L35" s="12"/>
      <c r="M35" s="12"/>
      <c r="N35" s="12"/>
      <c r="O35" s="12"/>
      <c r="P35" s="12"/>
      <c r="Q35" s="12"/>
      <c r="R35" s="12"/>
      <c r="S35" s="12"/>
      <c r="T35" s="130">
        <f>SUM(H35:S35)</f>
        <v>0</v>
      </c>
      <c r="U35" s="119">
        <f>T35*30</f>
        <v>0</v>
      </c>
      <c r="V35" s="86">
        <v>2.2599999999999998</v>
      </c>
      <c r="W35" s="123">
        <f t="shared" si="12"/>
        <v>0</v>
      </c>
      <c r="X35" s="112">
        <v>4.67</v>
      </c>
      <c r="Y35" s="87">
        <f t="shared" si="13"/>
        <v>0</v>
      </c>
    </row>
    <row r="36" spans="1:25" x14ac:dyDescent="0.25">
      <c r="A36" s="8" t="s">
        <v>63</v>
      </c>
      <c r="B36" s="22" t="s">
        <v>66</v>
      </c>
      <c r="C36" s="8" t="s">
        <v>34</v>
      </c>
      <c r="D36" s="10"/>
      <c r="E36" s="61">
        <v>296.3</v>
      </c>
      <c r="F36" s="63">
        <v>1.62</v>
      </c>
      <c r="G36" s="15"/>
      <c r="H36" s="12"/>
      <c r="I36" s="12"/>
      <c r="J36" s="12"/>
      <c r="K36" s="13"/>
      <c r="L36" s="12"/>
      <c r="M36" s="12"/>
      <c r="N36" s="12"/>
      <c r="O36" s="12"/>
      <c r="P36" s="12"/>
      <c r="Q36" s="12"/>
      <c r="R36" s="12"/>
      <c r="S36" s="12"/>
      <c r="T36" s="130">
        <f>SUM(H36:S36)</f>
        <v>0</v>
      </c>
      <c r="U36" s="119">
        <f>T36*30</f>
        <v>0</v>
      </c>
      <c r="V36" s="86">
        <v>2.99</v>
      </c>
      <c r="W36" s="123">
        <f t="shared" si="12"/>
        <v>0</v>
      </c>
      <c r="X36" s="112">
        <v>6.18</v>
      </c>
      <c r="Y36" s="87">
        <f t="shared" si="13"/>
        <v>0</v>
      </c>
    </row>
    <row r="37" spans="1:25" x14ac:dyDescent="0.25">
      <c r="A37" s="40" t="s">
        <v>28</v>
      </c>
      <c r="B37" s="7" t="s">
        <v>39</v>
      </c>
      <c r="C37" s="8" t="s">
        <v>32</v>
      </c>
      <c r="D37" s="10"/>
      <c r="E37" s="61">
        <v>162</v>
      </c>
      <c r="F37" s="63">
        <v>1.9750000000000001</v>
      </c>
      <c r="G37" s="4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30">
        <f t="shared" ref="T37" si="14">SUM(H37:S37)</f>
        <v>0</v>
      </c>
      <c r="U37" s="119">
        <f>T37*20</f>
        <v>0</v>
      </c>
      <c r="V37" s="86">
        <v>1.825</v>
      </c>
      <c r="W37" s="123">
        <f t="shared" si="12"/>
        <v>0</v>
      </c>
      <c r="X37" s="112">
        <v>3.76</v>
      </c>
      <c r="Y37" s="87">
        <f t="shared" si="13"/>
        <v>0</v>
      </c>
    </row>
    <row r="38" spans="1:25" x14ac:dyDescent="0.25">
      <c r="A38" s="8" t="s">
        <v>46</v>
      </c>
      <c r="B38" s="7" t="s">
        <v>67</v>
      </c>
      <c r="C38" s="8" t="s">
        <v>34</v>
      </c>
      <c r="D38" s="10"/>
      <c r="E38" s="61">
        <v>82.6</v>
      </c>
      <c r="F38" s="63">
        <v>4.3</v>
      </c>
      <c r="G38" s="15"/>
      <c r="H38" s="12"/>
      <c r="I38" s="12"/>
      <c r="J38" s="12"/>
      <c r="K38" s="13"/>
      <c r="L38" s="12"/>
      <c r="M38" s="12"/>
      <c r="N38" s="12"/>
      <c r="O38" s="12"/>
      <c r="P38" s="12"/>
      <c r="Q38" s="12"/>
      <c r="R38" s="12"/>
      <c r="S38" s="12"/>
      <c r="T38" s="130">
        <f>SUM(H38:S38)</f>
        <v>0</v>
      </c>
      <c r="U38" s="119">
        <f>T38*22.2</f>
        <v>0</v>
      </c>
      <c r="V38" s="86">
        <v>1.52</v>
      </c>
      <c r="W38" s="123">
        <f t="shared" si="12"/>
        <v>0</v>
      </c>
      <c r="X38" s="112">
        <v>3.14</v>
      </c>
      <c r="Y38" s="87">
        <f t="shared" si="13"/>
        <v>0</v>
      </c>
    </row>
    <row r="39" spans="1:25" x14ac:dyDescent="0.25">
      <c r="A39" s="8" t="s">
        <v>50</v>
      </c>
      <c r="B39" s="7" t="s">
        <v>68</v>
      </c>
      <c r="C39" s="8" t="s">
        <v>34</v>
      </c>
      <c r="D39" s="10"/>
      <c r="E39" s="61">
        <v>296.3</v>
      </c>
      <c r="F39" s="63">
        <v>1.62</v>
      </c>
      <c r="G39" s="15"/>
      <c r="H39" s="32"/>
      <c r="I39" s="32"/>
      <c r="J39" s="32"/>
      <c r="K39" s="33"/>
      <c r="L39" s="32"/>
      <c r="M39" s="32"/>
      <c r="N39" s="32"/>
      <c r="O39" s="32"/>
      <c r="P39" s="32"/>
      <c r="Q39" s="32"/>
      <c r="R39" s="32"/>
      <c r="S39" s="32"/>
      <c r="T39" s="129">
        <f>SUM(H39:S39)</f>
        <v>0</v>
      </c>
      <c r="U39" s="120">
        <f>T39*30</f>
        <v>0</v>
      </c>
      <c r="V39" s="86">
        <v>2.99</v>
      </c>
      <c r="W39" s="123">
        <f t="shared" si="12"/>
        <v>0</v>
      </c>
      <c r="X39" s="112">
        <v>6.18</v>
      </c>
      <c r="Y39" s="87">
        <f t="shared" si="13"/>
        <v>0</v>
      </c>
    </row>
    <row r="40" spans="1:25" ht="15.75" x14ac:dyDescent="0.25">
      <c r="A40" s="16" t="s">
        <v>124</v>
      </c>
      <c r="B40" s="17"/>
      <c r="C40" s="5"/>
      <c r="D40" s="6"/>
      <c r="E40" s="6"/>
      <c r="F40" s="6"/>
      <c r="G40" s="24"/>
      <c r="H40" s="28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30"/>
      <c r="U40" s="42"/>
      <c r="V40" s="99"/>
      <c r="W40" s="125"/>
      <c r="X40" s="100"/>
      <c r="Y40" s="100"/>
    </row>
    <row r="41" spans="1:25" x14ac:dyDescent="0.25">
      <c r="A41" s="40" t="s">
        <v>22</v>
      </c>
      <c r="B41" s="7" t="s">
        <v>82</v>
      </c>
      <c r="C41" s="8" t="s">
        <v>34</v>
      </c>
      <c r="D41" s="10"/>
      <c r="E41" s="61">
        <v>296.3</v>
      </c>
      <c r="F41" s="63">
        <v>1.62</v>
      </c>
      <c r="G41" s="4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128">
        <f t="shared" ref="T41:T42" si="15">SUM(H41:S41)</f>
        <v>0</v>
      </c>
      <c r="U41" s="118">
        <f>T41*30</f>
        <v>0</v>
      </c>
      <c r="V41" s="86">
        <v>2.99</v>
      </c>
      <c r="W41" s="123">
        <f t="shared" ref="W41:W44" si="16">T41*V41</f>
        <v>0</v>
      </c>
      <c r="X41" s="112">
        <v>6.18</v>
      </c>
      <c r="Y41" s="87">
        <f t="shared" ref="Y41:Y44" si="17">T41*X41</f>
        <v>0</v>
      </c>
    </row>
    <row r="42" spans="1:25" x14ac:dyDescent="0.25">
      <c r="A42" s="40" t="s">
        <v>29</v>
      </c>
      <c r="B42" s="7" t="s">
        <v>83</v>
      </c>
      <c r="C42" s="8" t="s">
        <v>33</v>
      </c>
      <c r="D42" s="10"/>
      <c r="E42" s="61">
        <v>109.84</v>
      </c>
      <c r="F42" s="63">
        <v>4.37</v>
      </c>
      <c r="G42" s="4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30">
        <f t="shared" si="15"/>
        <v>0</v>
      </c>
      <c r="U42" s="119">
        <f>T42*30</f>
        <v>0</v>
      </c>
      <c r="V42" s="86">
        <v>2.25</v>
      </c>
      <c r="W42" s="123">
        <f t="shared" si="16"/>
        <v>0</v>
      </c>
      <c r="X42" s="112">
        <v>4.6500000000000004</v>
      </c>
      <c r="Y42" s="87">
        <f t="shared" si="17"/>
        <v>0</v>
      </c>
    </row>
    <row r="43" spans="1:25" x14ac:dyDescent="0.25">
      <c r="A43" s="40" t="s">
        <v>25</v>
      </c>
      <c r="B43" s="7" t="s">
        <v>84</v>
      </c>
      <c r="C43" s="8" t="s">
        <v>34</v>
      </c>
      <c r="D43" s="10"/>
      <c r="E43" s="61">
        <v>82.6</v>
      </c>
      <c r="F43" s="63">
        <v>4.3</v>
      </c>
      <c r="G43" s="4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30">
        <f>SUM(H43:S43)</f>
        <v>0</v>
      </c>
      <c r="U43" s="119">
        <f>T43*22.2</f>
        <v>0</v>
      </c>
      <c r="V43" s="86">
        <v>1.52</v>
      </c>
      <c r="W43" s="123">
        <f t="shared" si="16"/>
        <v>0</v>
      </c>
      <c r="X43" s="112">
        <v>3.14</v>
      </c>
      <c r="Y43" s="87">
        <f t="shared" si="17"/>
        <v>0</v>
      </c>
    </row>
    <row r="44" spans="1:25" x14ac:dyDescent="0.25">
      <c r="A44" s="41" t="s">
        <v>31</v>
      </c>
      <c r="B44" s="36" t="s">
        <v>85</v>
      </c>
      <c r="C44" s="37" t="s">
        <v>34</v>
      </c>
      <c r="D44" s="38"/>
      <c r="E44" s="61">
        <v>296.3</v>
      </c>
      <c r="F44" s="63">
        <v>1.62</v>
      </c>
      <c r="G44" s="39"/>
      <c r="H44" s="32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129">
        <f>SUM(H44:S44)</f>
        <v>0</v>
      </c>
      <c r="U44" s="120">
        <f>T44*30</f>
        <v>0</v>
      </c>
      <c r="V44" s="86">
        <v>2.99</v>
      </c>
      <c r="W44" s="123">
        <f t="shared" si="16"/>
        <v>0</v>
      </c>
      <c r="X44" s="112">
        <v>6.18</v>
      </c>
      <c r="Y44" s="87">
        <f t="shared" si="17"/>
        <v>0</v>
      </c>
    </row>
    <row r="45" spans="1:25" ht="15.75" x14ac:dyDescent="0.25">
      <c r="A45" s="82" t="s">
        <v>125</v>
      </c>
      <c r="B45" s="88"/>
      <c r="C45" s="89"/>
      <c r="D45" s="90"/>
      <c r="E45" s="89"/>
      <c r="F45" s="91"/>
      <c r="G45" s="44"/>
      <c r="H45" s="29"/>
      <c r="I45" s="29"/>
      <c r="J45" s="29"/>
      <c r="K45" s="34"/>
      <c r="L45" s="29"/>
      <c r="M45" s="29"/>
      <c r="N45" s="29"/>
      <c r="O45" s="29"/>
      <c r="P45" s="29"/>
      <c r="Q45" s="29"/>
      <c r="R45" s="29"/>
      <c r="S45" s="29"/>
      <c r="T45" s="75"/>
      <c r="U45" s="76"/>
      <c r="V45" s="86"/>
      <c r="W45" s="122"/>
      <c r="X45" s="113"/>
      <c r="Y45" s="79"/>
    </row>
    <row r="46" spans="1:25" x14ac:dyDescent="0.25">
      <c r="A46" s="61" t="s">
        <v>58</v>
      </c>
      <c r="B46" s="60" t="s">
        <v>48</v>
      </c>
      <c r="C46" s="61" t="s">
        <v>37</v>
      </c>
      <c r="D46" s="62"/>
      <c r="E46" s="61">
        <v>144</v>
      </c>
      <c r="F46" s="63">
        <v>2.1</v>
      </c>
      <c r="G46" s="81"/>
      <c r="H46" s="26"/>
      <c r="I46" s="26"/>
      <c r="J46" s="26"/>
      <c r="K46" s="27"/>
      <c r="L46" s="26"/>
      <c r="M46" s="26"/>
      <c r="N46" s="26"/>
      <c r="O46" s="26"/>
      <c r="P46" s="26"/>
      <c r="Q46" s="26"/>
      <c r="R46" s="26"/>
      <c r="S46" s="26"/>
      <c r="T46" s="128">
        <f>SUM(H46:S46)</f>
        <v>0</v>
      </c>
      <c r="U46" s="118">
        <f>T46*18.9</f>
        <v>0</v>
      </c>
      <c r="V46" s="86">
        <v>1.18</v>
      </c>
      <c r="W46" s="123">
        <f>T46*V46</f>
        <v>0</v>
      </c>
      <c r="X46" s="112">
        <v>2.44</v>
      </c>
      <c r="Y46" s="87">
        <f>T46*X46</f>
        <v>0</v>
      </c>
    </row>
    <row r="47" spans="1:25" x14ac:dyDescent="0.25">
      <c r="A47" s="37" t="s">
        <v>47</v>
      </c>
      <c r="B47" s="36" t="s">
        <v>49</v>
      </c>
      <c r="C47" s="37" t="s">
        <v>35</v>
      </c>
      <c r="D47" s="38"/>
      <c r="E47" s="61">
        <v>72</v>
      </c>
      <c r="F47" s="63">
        <v>3.5</v>
      </c>
      <c r="G47" s="58"/>
      <c r="H47" s="32"/>
      <c r="I47" s="32"/>
      <c r="J47" s="32"/>
      <c r="K47" s="33"/>
      <c r="L47" s="32"/>
      <c r="M47" s="32"/>
      <c r="N47" s="32"/>
      <c r="O47" s="32"/>
      <c r="P47" s="32"/>
      <c r="Q47" s="32"/>
      <c r="R47" s="32"/>
      <c r="S47" s="32"/>
      <c r="T47" s="129">
        <f t="shared" ref="T47" si="18">SUM(H47:S47)</f>
        <v>0</v>
      </c>
      <c r="U47" s="120">
        <f>T47*15.75</f>
        <v>0</v>
      </c>
      <c r="V47" s="86">
        <v>0.92</v>
      </c>
      <c r="W47" s="123">
        <f>T47*V47</f>
        <v>0</v>
      </c>
      <c r="X47" s="112">
        <v>1.9</v>
      </c>
      <c r="Y47" s="87">
        <f>T47*X47</f>
        <v>0</v>
      </c>
    </row>
    <row r="48" spans="1:25" ht="15.75" x14ac:dyDescent="0.25">
      <c r="A48" s="92" t="s">
        <v>126</v>
      </c>
      <c r="B48" s="93"/>
      <c r="C48" s="94"/>
      <c r="D48" s="35"/>
      <c r="E48" s="35"/>
      <c r="F48" s="35"/>
      <c r="G48" s="35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75"/>
      <c r="U48" s="76"/>
      <c r="V48" s="77"/>
      <c r="W48" s="122"/>
      <c r="X48" s="113"/>
      <c r="Y48" s="79"/>
    </row>
    <row r="49" spans="1:25" x14ac:dyDescent="0.25">
      <c r="A49" s="114" t="s">
        <v>104</v>
      </c>
      <c r="B49" s="116" t="s">
        <v>105</v>
      </c>
      <c r="C49" s="115" t="s">
        <v>106</v>
      </c>
      <c r="D49" s="114"/>
      <c r="E49" s="61">
        <v>84</v>
      </c>
      <c r="F49" s="63">
        <v>3</v>
      </c>
      <c r="G49" s="114"/>
      <c r="H49" s="139"/>
      <c r="I49" s="139"/>
      <c r="J49" s="139"/>
      <c r="K49" s="139"/>
      <c r="L49" s="139"/>
      <c r="M49" s="139"/>
      <c r="N49" s="139"/>
      <c r="O49" s="139"/>
      <c r="P49" s="139"/>
      <c r="Q49" s="139"/>
      <c r="R49" s="139"/>
      <c r="S49" s="139"/>
      <c r="T49" s="131">
        <f>SUM(H49:S49)</f>
        <v>0</v>
      </c>
      <c r="U49" s="120">
        <f>T49*15.75</f>
        <v>0</v>
      </c>
      <c r="V49" s="140">
        <v>1.08</v>
      </c>
      <c r="W49" s="141">
        <f>T49*V49</f>
        <v>0</v>
      </c>
      <c r="X49" s="112">
        <v>2.23</v>
      </c>
      <c r="Y49" s="87">
        <f>T49*X49</f>
        <v>0</v>
      </c>
    </row>
    <row r="50" spans="1:25" x14ac:dyDescent="0.25">
      <c r="A50" s="40" t="s">
        <v>26</v>
      </c>
      <c r="B50" s="7" t="s">
        <v>81</v>
      </c>
      <c r="C50" s="8" t="s">
        <v>35</v>
      </c>
      <c r="D50" s="10"/>
      <c r="E50" s="8">
        <v>72</v>
      </c>
      <c r="F50" s="135">
        <v>3.5</v>
      </c>
      <c r="G50" s="80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129">
        <f>SUM(H50:S50)</f>
        <v>0</v>
      </c>
      <c r="U50" s="120">
        <f>T50*15.75</f>
        <v>0</v>
      </c>
      <c r="V50" s="142">
        <v>0.92</v>
      </c>
      <c r="W50" s="124">
        <f>T50*V50</f>
        <v>0</v>
      </c>
      <c r="X50" s="112">
        <v>1.9</v>
      </c>
      <c r="Y50" s="87">
        <f>T50*X50</f>
        <v>0</v>
      </c>
    </row>
    <row r="51" spans="1:25" ht="15.75" x14ac:dyDescent="0.25">
      <c r="A51" s="133" t="s">
        <v>111</v>
      </c>
      <c r="B51" s="134"/>
      <c r="C51" s="136"/>
      <c r="D51" s="72"/>
      <c r="E51" s="137"/>
      <c r="F51" s="138"/>
      <c r="G51" s="143"/>
      <c r="H51" s="28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75"/>
      <c r="U51" s="42"/>
      <c r="V51" s="144"/>
      <c r="W51" s="123"/>
      <c r="X51" s="112"/>
      <c r="Y51" s="87"/>
    </row>
    <row r="52" spans="1:25" x14ac:dyDescent="0.25">
      <c r="A52" s="40" t="s">
        <v>112</v>
      </c>
      <c r="B52" s="7" t="s">
        <v>113</v>
      </c>
      <c r="C52" s="8" t="s">
        <v>114</v>
      </c>
      <c r="D52" s="10"/>
      <c r="E52" s="8">
        <v>84</v>
      </c>
      <c r="F52" s="135">
        <v>2.5</v>
      </c>
      <c r="G52" s="80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131">
        <f>SUM(H52:S52)</f>
        <v>0</v>
      </c>
      <c r="U52" s="121">
        <f>T52*15.75</f>
        <v>0</v>
      </c>
      <c r="V52" s="86">
        <v>0.71</v>
      </c>
      <c r="W52" s="123">
        <f>T52*V52</f>
        <v>0</v>
      </c>
      <c r="X52" s="112">
        <v>1.47</v>
      </c>
      <c r="Y52" s="87">
        <f>T52*X52</f>
        <v>0</v>
      </c>
    </row>
    <row r="53" spans="1:25" ht="18.75" x14ac:dyDescent="0.3">
      <c r="A53" s="31"/>
      <c r="B53" s="44"/>
      <c r="C53" s="44"/>
      <c r="D53" s="44"/>
      <c r="E53" s="45"/>
      <c r="F53" s="43" t="s">
        <v>21</v>
      </c>
      <c r="G53" s="23"/>
      <c r="H53" s="14">
        <f t="shared" ref="H53:S53" si="19">SUM(H11:H50)</f>
        <v>0</v>
      </c>
      <c r="I53" s="14">
        <f t="shared" si="19"/>
        <v>0</v>
      </c>
      <c r="J53" s="14">
        <f t="shared" si="19"/>
        <v>0</v>
      </c>
      <c r="K53" s="14">
        <f t="shared" si="19"/>
        <v>0</v>
      </c>
      <c r="L53" s="14">
        <f t="shared" si="19"/>
        <v>0</v>
      </c>
      <c r="M53" s="14">
        <f t="shared" si="19"/>
        <v>0</v>
      </c>
      <c r="N53" s="14">
        <f t="shared" si="19"/>
        <v>0</v>
      </c>
      <c r="O53" s="14">
        <f t="shared" si="19"/>
        <v>0</v>
      </c>
      <c r="P53" s="14">
        <f t="shared" si="19"/>
        <v>0</v>
      </c>
      <c r="Q53" s="14">
        <f t="shared" si="19"/>
        <v>0</v>
      </c>
      <c r="R53" s="14">
        <f t="shared" si="19"/>
        <v>0</v>
      </c>
      <c r="S53" s="14">
        <f t="shared" si="19"/>
        <v>0</v>
      </c>
      <c r="T53" s="132">
        <f>SUM(T12:T52)</f>
        <v>0</v>
      </c>
      <c r="U53" s="145">
        <f>SUM(U8:U52)</f>
        <v>0</v>
      </c>
      <c r="V53" s="56"/>
      <c r="W53" s="146">
        <f>SUM(W8:W52)</f>
        <v>0</v>
      </c>
      <c r="X53" s="111"/>
      <c r="Y53" s="57">
        <f>SUM(Y12:Y52)</f>
        <v>0</v>
      </c>
    </row>
    <row r="54" spans="1:25" x14ac:dyDescent="0.25">
      <c r="A54" s="11" t="s">
        <v>116</v>
      </c>
      <c r="V54" s="65"/>
      <c r="W54" s="66"/>
      <c r="X54" s="67"/>
      <c r="Y54" s="68"/>
    </row>
    <row r="55" spans="1:25" x14ac:dyDescent="0.25">
      <c r="V55" s="101"/>
      <c r="W55" s="102"/>
      <c r="X55" s="103"/>
      <c r="Y55" s="104"/>
    </row>
    <row r="56" spans="1:25" x14ac:dyDescent="0.25">
      <c r="V56" s="101"/>
      <c r="W56" s="102"/>
      <c r="X56" s="103"/>
      <c r="Y56" s="104"/>
    </row>
  </sheetData>
  <mergeCells count="5">
    <mergeCell ref="A4:F4"/>
    <mergeCell ref="A5:F5"/>
    <mergeCell ref="A1:Y1"/>
    <mergeCell ref="A2:Y2"/>
    <mergeCell ref="A3:Y3"/>
  </mergeCells>
  <pageMargins left="0.25" right="0.25" top="0.75" bottom="0.75" header="0.3" footer="0.3"/>
  <pageSetup scale="50" orientation="landscape" horizontalDpi="360" verticalDpi="36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7438CC8E7984B4A8D8411733E558C7E" ma:contentTypeVersion="10" ma:contentTypeDescription="Create a new document." ma:contentTypeScope="" ma:versionID="342f1561e9b584cbf9afdbab1f62e9b4">
  <xsd:schema xmlns:xsd="http://www.w3.org/2001/XMLSchema" xmlns:xs="http://www.w3.org/2001/XMLSchema" xmlns:p="http://schemas.microsoft.com/office/2006/metadata/properties" xmlns:ns3="24b8547b-a394-47d3-86a6-849d779cc5c0" targetNamespace="http://schemas.microsoft.com/office/2006/metadata/properties" ma:root="true" ma:fieldsID="9287519eb1fc0c5177065971538e71cb" ns3:_="">
    <xsd:import namespace="24b8547b-a394-47d3-86a6-849d779cc5c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b8547b-a394-47d3-86a6-849d779cc5c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364AD53-6FEC-4146-AB9C-E0404BCC69B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4b8547b-a394-47d3-86a6-849d779cc5c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7844BA2-5491-47EE-8615-20FF3826A831}">
  <ds:schemaRefs>
    <ds:schemaRef ds:uri="http://schemas.microsoft.com/office/2006/metadata/properties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24b8547b-a394-47d3-86a6-849d779cc5c0"/>
    <ds:schemaRef ds:uri="http://purl.org/dc/terms/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BD64A607-F6D7-48BE-AF2A-1185E6A1038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MFI 26-27 Planner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Michael Foods 26-27SY Commodity Calculator </dc:title>
  <dc:creator>Kilburg, Scott A.</dc:creator>
  <cp:lastModifiedBy>Odean-Carlin, Kodi</cp:lastModifiedBy>
  <cp:lastPrinted>2023-10-30T18:18:31Z</cp:lastPrinted>
  <dcterms:created xsi:type="dcterms:W3CDTF">2018-11-29T15:16:26Z</dcterms:created>
  <dcterms:modified xsi:type="dcterms:W3CDTF">2026-02-02T19:47:13Z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0x010100B7438CC8E7984B4A8D8411733E558C7E</vt:lpwstr>
  </property>
  <property fmtid="{D5CDD505-2E9C-101B-9397-08002B2CF9AE}" pid="3" name="MSIP_Label_ec3b1a8e-41ed-4bc7-92d1-0305fbefd661_Enabled">
    <vt:lpwstr>true</vt:lpwstr>
  </property>
  <property fmtid="{D5CDD505-2E9C-101B-9397-08002B2CF9AE}" pid="4" name="MSIP_Label_ec3b1a8e-41ed-4bc7-92d1-0305fbefd661_SetDate">
    <vt:lpwstr>2026-02-02T19:47:13Z</vt:lpwstr>
  </property>
  <property fmtid="{D5CDD505-2E9C-101B-9397-08002B2CF9AE}" pid="5" name="MSIP_Label_ec3b1a8e-41ed-4bc7-92d1-0305fbefd661_Method">
    <vt:lpwstr>Standard</vt:lpwstr>
  </property>
  <property fmtid="{D5CDD505-2E9C-101B-9397-08002B2CF9AE}" pid="6" name="MSIP_Label_ec3b1a8e-41ed-4bc7-92d1-0305fbefd661_Name">
    <vt:lpwstr>M365-General - Anyone (Unrestricted)-Prod</vt:lpwstr>
  </property>
  <property fmtid="{D5CDD505-2E9C-101B-9397-08002B2CF9AE}" pid="7" name="MSIP_Label_ec3b1a8e-41ed-4bc7-92d1-0305fbefd661_SiteId">
    <vt:lpwstr>70af547c-69ab-416d-b4a6-543b5ce52b99</vt:lpwstr>
  </property>
  <property fmtid="{D5CDD505-2E9C-101B-9397-08002B2CF9AE}" pid="8" name="MSIP_Label_ec3b1a8e-41ed-4bc7-92d1-0305fbefd661_ActionId">
    <vt:lpwstr>e6bbb90b-9ac3-4351-8a06-c95f14c0f99e</vt:lpwstr>
  </property>
  <property fmtid="{D5CDD505-2E9C-101B-9397-08002B2CF9AE}" pid="9" name="MSIP_Label_ec3b1a8e-41ed-4bc7-92d1-0305fbefd661_ContentBits">
    <vt:lpwstr>0</vt:lpwstr>
  </property>
  <property fmtid="{D5CDD505-2E9C-101B-9397-08002B2CF9AE}" pid="10" name="MSIP_Label_ec3b1a8e-41ed-4bc7-92d1-0305fbefd661_Tag">
    <vt:lpwstr>10, 3, 0, 1</vt:lpwstr>
  </property>
</Properties>
</file>