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2. Child Count\CHILD COUNT 2023\FINAL\FINAL DATA EXTRACTS\"/>
    </mc:Choice>
  </mc:AlternateContent>
  <xr:revisionPtr revIDLastSave="0" documentId="8_{E8CCE4F7-25FD-4A07-BB53-E1B9537E7C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Stats" sheetId="1" r:id="rId1"/>
  </sheets>
  <definedNames>
    <definedName name="_xlnm.Print_Area" localSheetId="0">'Summary Stats'!$A$1:$AA$107</definedName>
    <definedName name="_xlnm.Print_Titles" localSheetId="0">'Summary Stats'!$1:$3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2" i="1" l="1"/>
  <c r="AA22" i="1" s="1"/>
  <c r="Z21" i="1"/>
  <c r="Y21" i="1"/>
  <c r="AA21" i="1" s="1"/>
  <c r="Y24" i="1"/>
  <c r="AA23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5" i="1"/>
  <c r="Y105" i="1"/>
  <c r="Y87" i="1"/>
  <c r="Y64" i="1"/>
  <c r="Y57" i="1"/>
  <c r="Y47" i="1"/>
  <c r="Y42" i="1"/>
  <c r="Y19" i="1"/>
  <c r="Z64" i="1"/>
  <c r="Z42" i="1" l="1"/>
  <c r="Z19" i="1" l="1"/>
  <c r="Z24" i="1" l="1"/>
  <c r="AA19" i="1"/>
  <c r="Z105" i="1"/>
  <c r="Z87" i="1"/>
  <c r="Z57" i="1"/>
  <c r="Z47" i="1"/>
  <c r="X64" i="1" l="1"/>
  <c r="X19" i="1"/>
  <c r="X105" i="1"/>
  <c r="X87" i="1"/>
  <c r="X57" i="1"/>
  <c r="X47" i="1"/>
  <c r="X42" i="1"/>
  <c r="W105" i="1"/>
  <c r="W47" i="1"/>
  <c r="W64" i="1" l="1"/>
  <c r="W29" i="1" l="1"/>
  <c r="W87" i="1" l="1"/>
  <c r="W57" i="1"/>
  <c r="W19" i="1"/>
  <c r="W42" i="1"/>
  <c r="X24" i="1" l="1"/>
  <c r="V29" i="1"/>
  <c r="V64" i="1" l="1"/>
  <c r="V19" i="1" l="1"/>
  <c r="W24" i="1" l="1"/>
  <c r="V22" i="1"/>
  <c r="V105" i="1"/>
  <c r="V87" i="1"/>
  <c r="V57" i="1"/>
  <c r="V47" i="1"/>
  <c r="V42" i="1"/>
  <c r="U29" i="1" l="1"/>
  <c r="U21" i="1"/>
  <c r="U19" i="1"/>
  <c r="U22" i="1" l="1"/>
  <c r="V24" i="1"/>
  <c r="U105" i="1"/>
  <c r="U87" i="1"/>
  <c r="U65" i="1"/>
  <c r="U57" i="1"/>
  <c r="U47" i="1"/>
  <c r="U42" i="1"/>
  <c r="T47" i="1" l="1"/>
  <c r="T64" i="1" s="1"/>
  <c r="T29" i="1" l="1"/>
  <c r="T19" i="1" l="1"/>
  <c r="T22" i="1" l="1"/>
  <c r="U24" i="1"/>
  <c r="S65" i="1"/>
  <c r="T42" i="1"/>
  <c r="T105" i="1"/>
  <c r="T57" i="1"/>
  <c r="T87" i="1"/>
  <c r="T65" i="1"/>
  <c r="S29" i="1" l="1"/>
  <c r="S22" i="1" l="1"/>
  <c r="S47" i="1" l="1"/>
  <c r="S42" i="1" l="1"/>
  <c r="S87" i="1"/>
  <c r="S57" i="1"/>
  <c r="S105" i="1" l="1"/>
  <c r="S19" i="1"/>
  <c r="T24" i="1" l="1"/>
  <c r="P47" i="1"/>
  <c r="R46" i="1" l="1"/>
  <c r="R65" i="1" l="1"/>
  <c r="R29" i="1"/>
  <c r="R19" i="1"/>
  <c r="S24" i="1" l="1"/>
  <c r="R42" i="1"/>
  <c r="R87" i="1"/>
  <c r="R57" i="1"/>
  <c r="R105" i="1"/>
  <c r="P87" i="1" l="1"/>
  <c r="Q47" i="1"/>
  <c r="Q42" i="1"/>
  <c r="P42" i="1"/>
  <c r="Q105" i="1"/>
  <c r="P105" i="1"/>
  <c r="Q57" i="1"/>
  <c r="P57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R24" i="1" l="1"/>
  <c r="J24" i="1"/>
  <c r="C24" i="1"/>
  <c r="G24" i="1"/>
  <c r="K24" i="1"/>
  <c r="O24" i="1"/>
  <c r="F24" i="1"/>
  <c r="Q87" i="1"/>
  <c r="E24" i="1"/>
  <c r="I24" i="1"/>
  <c r="M24" i="1"/>
  <c r="Q24" i="1"/>
  <c r="D24" i="1"/>
  <c r="H24" i="1"/>
  <c r="L24" i="1"/>
  <c r="P24" i="1"/>
  <c r="N24" i="1"/>
</calcChain>
</file>

<file path=xl/sharedStrings.xml><?xml version="1.0" encoding="utf-8"?>
<sst xmlns="http://schemas.openxmlformats.org/spreadsheetml/2006/main" count="154" uniqueCount="110">
  <si>
    <t>CHILD COUNT SUMMARY, BY DISABILITY (Public School District Data Only)</t>
  </si>
  <si>
    <t>Disabling  Condition</t>
  </si>
  <si>
    <t>December 1999</t>
  </si>
  <si>
    <t>December 2000</t>
  </si>
  <si>
    <t>December 2001</t>
  </si>
  <si>
    <t>December 2002</t>
  </si>
  <si>
    <t>December 2003</t>
  </si>
  <si>
    <t>December 2004</t>
  </si>
  <si>
    <t>December 2005</t>
  </si>
  <si>
    <t>December 2006</t>
  </si>
  <si>
    <t>December 2007</t>
  </si>
  <si>
    <t>December 2008</t>
  </si>
  <si>
    <t>December 2009</t>
  </si>
  <si>
    <t>December 2010</t>
  </si>
  <si>
    <t>December 2011</t>
  </si>
  <si>
    <t>December 2012</t>
  </si>
  <si>
    <t>December 2014</t>
  </si>
  <si>
    <t>Annual % change</t>
  </si>
  <si>
    <t>Total Ages 3-21</t>
  </si>
  <si>
    <t>Prolonged Assistance (Ages 0-2)</t>
  </si>
  <si>
    <t>Total Ages 3-5</t>
  </si>
  <si>
    <t>Total Ages 6-21</t>
  </si>
  <si>
    <t>Annual % change in total (not including Prolonged Assistance)</t>
  </si>
  <si>
    <t>Educational Setting</t>
  </si>
  <si>
    <t>Ethnicity</t>
  </si>
  <si>
    <t>2014</t>
  </si>
  <si>
    <t>Grade</t>
  </si>
  <si>
    <t>TOTAL</t>
  </si>
  <si>
    <t>Age</t>
  </si>
  <si>
    <t xml:space="preserve"> TOTAL</t>
  </si>
  <si>
    <t>Gender</t>
  </si>
  <si>
    <t>Male</t>
  </si>
  <si>
    <t>Female</t>
  </si>
  <si>
    <t>Total</t>
  </si>
  <si>
    <t>December 2015</t>
  </si>
  <si>
    <t>2013</t>
  </si>
  <si>
    <t>2015</t>
  </si>
  <si>
    <t>Yes</t>
  </si>
  <si>
    <t>No</t>
  </si>
  <si>
    <t>December 2016</t>
  </si>
  <si>
    <t>2016</t>
  </si>
  <si>
    <t>PPPS</t>
  </si>
  <si>
    <t>December 2017</t>
  </si>
  <si>
    <t>2017</t>
  </si>
  <si>
    <t>Early Childhood</t>
  </si>
  <si>
    <t>Pre-Kindergarten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</si>
  <si>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</si>
  <si>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</si>
  <si>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</si>
  <si>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</si>
  <si>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</si>
  <si>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</si>
  <si>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</si>
  <si>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</si>
  <si>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</si>
  <si>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</si>
  <si>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</si>
  <si>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</si>
  <si>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</si>
  <si>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Asian</t>
  </si>
  <si>
    <t>Black</t>
  </si>
  <si>
    <t>Hispanic</t>
  </si>
  <si>
    <t>Native American</t>
  </si>
  <si>
    <t>Pacific Islander</t>
  </si>
  <si>
    <t>Multiple Race</t>
  </si>
  <si>
    <t>White</t>
  </si>
  <si>
    <t>Deaf/Blind (500)</t>
  </si>
  <si>
    <t>Cognitive Disability (510)</t>
  </si>
  <si>
    <t>Hearing Loss (515)</t>
  </si>
  <si>
    <t>Specific Learning Disabled (525)</t>
  </si>
  <si>
    <t>Multiple Disabilities (530)</t>
  </si>
  <si>
    <t>Orthopedic Impairments (535)</t>
  </si>
  <si>
    <t>Vision Loss (540)</t>
  </si>
  <si>
    <t>Deaf (545)</t>
  </si>
  <si>
    <t>Speech/Language Impairments (550)</t>
  </si>
  <si>
    <t>Other Health Impaired (555)</t>
  </si>
  <si>
    <t>Traumatic Brain Injury (565)</t>
  </si>
  <si>
    <t>December 2018</t>
  </si>
  <si>
    <t>2018</t>
  </si>
  <si>
    <t>TOTAL CHILD COUNT (Ages 3-21)</t>
  </si>
  <si>
    <t>December 2019</t>
  </si>
  <si>
    <t>2019</t>
  </si>
  <si>
    <t>December 2020</t>
  </si>
  <si>
    <t>2020</t>
  </si>
  <si>
    <t>English Learners</t>
  </si>
  <si>
    <t>December 2021</t>
  </si>
  <si>
    <t>For questions, please contact bobbi.leiferman@state.sd.us or 605-773-5407.</t>
  </si>
  <si>
    <t>General Classroom (100)</t>
  </si>
  <si>
    <t>Resource Room (110)</t>
  </si>
  <si>
    <t>Self-Contained Classroom (120)</t>
  </si>
  <si>
    <t>Separate Day Program (130)</t>
  </si>
  <si>
    <t>Residential Facility (140)</t>
  </si>
  <si>
    <t>Home/Hospital (150)</t>
  </si>
  <si>
    <t>EC 10 hrs.+ services in EC (310)</t>
  </si>
  <si>
    <t>EC 10 hrs. +sv other location (315)</t>
  </si>
  <si>
    <t>EC Less than 10 hrs., services in EC (325)</t>
  </si>
  <si>
    <t>EC less than 10 hrs., other location (330)</t>
  </si>
  <si>
    <t>Separate Class (335)</t>
  </si>
  <si>
    <t>Separate School (345)</t>
  </si>
  <si>
    <t>Residential Facility (355)</t>
  </si>
  <si>
    <t>Home (365)</t>
  </si>
  <si>
    <t>Service Provider Location (375)</t>
  </si>
  <si>
    <t>December 2022</t>
  </si>
  <si>
    <t>Emotional Behavioral Disability (505)</t>
  </si>
  <si>
    <t>Developmental Delay (570)</t>
  </si>
  <si>
    <t>Autism Spectrum Disorder (560)</t>
  </si>
  <si>
    <t>December 
2013</t>
  </si>
  <si>
    <t>December 2014 through December 2023</t>
  </si>
  <si>
    <t>December 2023</t>
  </si>
  <si>
    <t>as of 5/20/2024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</si>
</sst>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9"/>
      <color rgb="FF00206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  <fill>
      <patternFill patternType="solid">
        <fgColor rgb="FFC7B784"/>
        <bgColor indexed="64"/>
      </patternFill>
    </fill>
  </fills>
  <borders count="5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11" fillId="0" borderId="1" xfId="1" applyFont="1" applyBorder="1" applyAlignment="1">
      <alignment wrapText="1"/>
    </xf>
    <xf numFmtId="3" fontId="11" fillId="0" borderId="1" xfId="1" applyNumberFormat="1" applyFont="1" applyBorder="1"/>
    <xf numFmtId="0" fontId="11" fillId="0" borderId="1" xfId="1" applyFont="1" applyFill="1" applyBorder="1" applyAlignment="1">
      <alignment wrapText="1"/>
    </xf>
    <xf numFmtId="3" fontId="11" fillId="0" borderId="1" xfId="1" applyNumberFormat="1" applyFont="1" applyFill="1" applyBorder="1"/>
    <xf numFmtId="10" fontId="11" fillId="0" borderId="1" xfId="1" applyNumberFormat="1" applyFont="1" applyBorder="1"/>
    <xf numFmtId="10" fontId="6" fillId="0" borderId="1" xfId="1" applyNumberFormat="1" applyFont="1" applyBorder="1"/>
    <xf numFmtId="10" fontId="5" fillId="0" borderId="4" xfId="0" applyNumberFormat="1" applyFont="1" applyFill="1" applyBorder="1"/>
    <xf numFmtId="0" fontId="11" fillId="0" borderId="0" xfId="1" applyFont="1" applyBorder="1" applyAlignment="1">
      <alignment wrapText="1"/>
    </xf>
    <xf numFmtId="10" fontId="11" fillId="0" borderId="0" xfId="1" applyNumberFormat="1" applyFont="1" applyBorder="1"/>
    <xf numFmtId="10" fontId="6" fillId="0" borderId="0" xfId="1" applyNumberFormat="1" applyFont="1" applyBorder="1"/>
    <xf numFmtId="10" fontId="5" fillId="0" borderId="0" xfId="0" applyNumberFormat="1" applyFont="1" applyFill="1" applyBorder="1"/>
    <xf numFmtId="3" fontId="5" fillId="0" borderId="1" xfId="0" applyNumberFormat="1" applyFont="1" applyBorder="1"/>
    <xf numFmtId="3" fontId="11" fillId="0" borderId="1" xfId="0" applyNumberFormat="1" applyFont="1" applyBorder="1"/>
    <xf numFmtId="3" fontId="5" fillId="0" borderId="2" xfId="0" applyNumberFormat="1" applyFont="1" applyBorder="1"/>
    <xf numFmtId="3" fontId="11" fillId="0" borderId="2" xfId="0" applyNumberFormat="1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64" fontId="5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/>
    <xf numFmtId="3" fontId="5" fillId="0" borderId="3" xfId="0" applyNumberFormat="1" applyFont="1" applyFill="1" applyBorder="1"/>
    <xf numFmtId="3" fontId="11" fillId="0" borderId="3" xfId="0" applyNumberFormat="1" applyFont="1" applyFill="1" applyBorder="1"/>
    <xf numFmtId="3" fontId="11" fillId="0" borderId="3" xfId="0" applyNumberFormat="1" applyFont="1" applyBorder="1"/>
    <xf numFmtId="0" fontId="5" fillId="0" borderId="3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12" fillId="0" borderId="0" xfId="0" applyFont="1" applyBorder="1"/>
    <xf numFmtId="0" fontId="13" fillId="0" borderId="0" xfId="2" applyFont="1" applyBorder="1"/>
    <xf numFmtId="0" fontId="14" fillId="0" borderId="0" xfId="0" applyFont="1" applyBorder="1"/>
    <xf numFmtId="0" fontId="12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5" fillId="0" borderId="0" xfId="0" applyFont="1" applyFill="1"/>
    <xf numFmtId="10" fontId="11" fillId="0" borderId="1" xfId="0" applyNumberFormat="1" applyFont="1" applyFill="1" applyBorder="1"/>
    <xf numFmtId="49" fontId="9" fillId="2" borderId="1" xfId="1" applyNumberFormat="1" applyFont="1" applyFill="1" applyBorder="1" applyAlignment="1">
      <alignment horizontal="center" wrapText="1"/>
    </xf>
    <xf numFmtId="49" fontId="10" fillId="3" borderId="1" xfId="1" applyNumberFormat="1" applyFont="1" applyFill="1" applyBorder="1" applyAlignment="1">
      <alignment horizontal="center" wrapText="1"/>
    </xf>
    <xf numFmtId="10" fontId="11" fillId="3" borderId="1" xfId="0" applyNumberFormat="1" applyFont="1" applyFill="1" applyBorder="1"/>
    <xf numFmtId="0" fontId="11" fillId="2" borderId="1" xfId="1" applyFont="1" applyFill="1" applyBorder="1" applyAlignment="1">
      <alignment wrapText="1"/>
    </xf>
    <xf numFmtId="3" fontId="11" fillId="2" borderId="1" xfId="1" applyNumberFormat="1" applyFont="1" applyFill="1" applyBorder="1"/>
    <xf numFmtId="10" fontId="11" fillId="2" borderId="1" xfId="0" applyNumberFormat="1" applyFont="1" applyFill="1" applyBorder="1"/>
    <xf numFmtId="0" fontId="11" fillId="3" borderId="1" xfId="1" applyFont="1" applyFill="1" applyBorder="1" applyAlignment="1">
      <alignment wrapText="1"/>
    </xf>
    <xf numFmtId="3" fontId="11" fillId="3" borderId="1" xfId="1" applyNumberFormat="1" applyFont="1" applyFill="1" applyBorder="1"/>
    <xf numFmtId="0" fontId="5" fillId="2" borderId="0" xfId="0" applyFont="1" applyFill="1"/>
    <xf numFmtId="0" fontId="9" fillId="2" borderId="1" xfId="1" applyNumberFormat="1" applyFont="1" applyFill="1" applyBorder="1" applyAlignment="1">
      <alignment horizontal="center" wrapText="1"/>
    </xf>
    <xf numFmtId="0" fontId="5" fillId="2" borderId="0" xfId="0" applyFont="1" applyFill="1" applyBorder="1"/>
    <xf numFmtId="49" fontId="9" fillId="2" borderId="0" xfId="1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/>
    <xf numFmtId="49" fontId="9" fillId="2" borderId="3" xfId="1" applyNumberFormat="1" applyFont="1" applyFill="1" applyBorder="1" applyAlignment="1">
      <alignment horizontal="center" wrapText="1"/>
    </xf>
    <xf numFmtId="0" fontId="9" fillId="2" borderId="3" xfId="1" applyNumberFormat="1" applyFont="1" applyFill="1" applyBorder="1" applyAlignment="1">
      <alignment horizontal="center" wrapText="1"/>
    </xf>
    <xf numFmtId="0" fontId="9" fillId="2" borderId="0" xfId="1" applyNumberFormat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_CHILDCNT" xfId="1" xr:uid="{00000000-0005-0000-0000-000001000000}"/>
  </cellStyles>
  <dxfs count="0"/>
  <tableStyles count="0" defaultTableStyle="TableStyleMedium2" defaultPivotStyle="PivotStyleLight16"/>
  <colors>
    <mruColors>
      <color rgb="FF802629"/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485775</xdr:colOff>
      <xdr:row>0</xdr:row>
      <xdr:rowOff>38100</xdr:rowOff>
    </xdr:from>
    <xdr:ext cx="2045978" cy="504253"/>
    <xdr:pic>
      <xdr:nvPicPr>
        <xdr:cNvPr id="3" name="Picture 2" descr="South Dakota Department of Education">
          <a:extLst>
            <a:ext uri="{FF2B5EF4-FFF2-40B4-BE49-F238E27FC236}">
              <a16:creationId xmlns:a16="http://schemas.microsoft.com/office/drawing/2014/main" id="{A7FB5C45-A43C-4C78-8E1B-B1060036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38100"/>
          <a:ext cx="2045978" cy="5042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7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2.75" x14ac:dyDescent="0.2"/>
  <cols>
    <col min="1" max="1" width="33.5703125" style="2" customWidth="1"/>
    <col min="2" max="15" width="8.7109375" style="2" hidden="1" customWidth="1"/>
    <col min="16" max="16" width="11" style="2" hidden="1" customWidth="1"/>
    <col min="17" max="21" width="11" style="2" customWidth="1"/>
    <col min="22" max="26" width="11" style="3" customWidth="1"/>
    <col min="27" max="27" width="9.42578125" style="2" bestFit="1" customWidth="1"/>
    <col min="28" max="16384" width="9.140625" style="2"/>
  </cols>
  <sheetData>
    <row r="1" spans="1:27" ht="18.75" x14ac:dyDescent="0.3">
      <c r="A1" s="1" t="s">
        <v>0</v>
      </c>
    </row>
    <row r="2" spans="1:27" ht="15.75" x14ac:dyDescent="0.25">
      <c r="A2" s="4" t="s">
        <v>107</v>
      </c>
    </row>
    <row r="3" spans="1:27" x14ac:dyDescent="0.2">
      <c r="A3" s="5" t="s">
        <v>109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6"/>
    </row>
    <row r="4" spans="1:27" ht="30.75" customHeight="1" x14ac:dyDescent="0.2">
      <c r="A4" s="49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49" t="s">
        <v>15</v>
      </c>
      <c r="P4" s="49" t="s">
        <v>106</v>
      </c>
      <c r="Q4" s="49" t="s">
        <v>16</v>
      </c>
      <c r="R4" s="49" t="s">
        <v>34</v>
      </c>
      <c r="S4" s="49" t="s">
        <v>39</v>
      </c>
      <c r="T4" s="49" t="s">
        <v>42</v>
      </c>
      <c r="U4" s="49" t="s">
        <v>77</v>
      </c>
      <c r="V4" s="49" t="s">
        <v>80</v>
      </c>
      <c r="W4" s="49" t="s">
        <v>82</v>
      </c>
      <c r="X4" s="49" t="s">
        <v>85</v>
      </c>
      <c r="Y4" s="49" t="s">
        <v>102</v>
      </c>
      <c r="Z4" s="49" t="s">
        <v>108</v>
      </c>
      <c r="AA4" s="50" t="s">
        <v>17</v>
      </c>
    </row>
    <row r="5" spans="1:27" x14ac:dyDescent="0.2">
      <c r="A5" s="8" t="s">
        <v>105</v>
      </c>
      <c r="B5" s="9">
        <v>193</v>
      </c>
      <c r="C5" s="9">
        <v>257</v>
      </c>
      <c r="D5" s="9">
        <v>288</v>
      </c>
      <c r="E5" s="9">
        <v>331</v>
      </c>
      <c r="F5" s="9">
        <v>384</v>
      </c>
      <c r="G5" s="9">
        <v>435</v>
      </c>
      <c r="H5" s="9">
        <v>505</v>
      </c>
      <c r="I5" s="9">
        <v>566</v>
      </c>
      <c r="J5" s="9">
        <v>604</v>
      </c>
      <c r="K5" s="9">
        <v>661</v>
      </c>
      <c r="L5" s="9">
        <v>708</v>
      </c>
      <c r="M5" s="9">
        <v>749</v>
      </c>
      <c r="N5" s="9">
        <v>825</v>
      </c>
      <c r="O5" s="9">
        <v>851</v>
      </c>
      <c r="P5" s="9">
        <v>884</v>
      </c>
      <c r="Q5" s="9">
        <v>972</v>
      </c>
      <c r="R5" s="9">
        <v>1154</v>
      </c>
      <c r="S5" s="9">
        <v>1318</v>
      </c>
      <c r="T5" s="9">
        <v>1503</v>
      </c>
      <c r="U5" s="9">
        <v>1580</v>
      </c>
      <c r="V5" s="9">
        <v>1682</v>
      </c>
      <c r="W5" s="9">
        <v>1699</v>
      </c>
      <c r="X5" s="9">
        <v>1853</v>
      </c>
      <c r="Y5" s="9">
        <v>2065</v>
      </c>
      <c r="Z5" s="9">
        <v>2271</v>
      </c>
      <c r="AA5" s="51">
        <f>(Z5-Y5)/Y5</f>
        <v>9.9757869249394671E-2</v>
      </c>
    </row>
    <row r="6" spans="1:27" x14ac:dyDescent="0.2">
      <c r="A6" s="8" t="s">
        <v>67</v>
      </c>
      <c r="B6" s="9">
        <v>1427</v>
      </c>
      <c r="C6" s="9">
        <v>1450</v>
      </c>
      <c r="D6" s="9">
        <v>1382</v>
      </c>
      <c r="E6" s="9">
        <v>1358</v>
      </c>
      <c r="F6" s="9">
        <v>1275</v>
      </c>
      <c r="G6" s="9">
        <v>1218</v>
      </c>
      <c r="H6" s="9">
        <v>1136</v>
      </c>
      <c r="I6" s="9">
        <v>1140</v>
      </c>
      <c r="J6" s="9">
        <v>1188</v>
      </c>
      <c r="K6" s="9">
        <v>1297</v>
      </c>
      <c r="L6" s="9">
        <v>1395</v>
      </c>
      <c r="M6" s="9">
        <v>1410</v>
      </c>
      <c r="N6" s="9">
        <v>1471</v>
      </c>
      <c r="O6" s="9">
        <v>1538</v>
      </c>
      <c r="P6" s="9">
        <v>1584</v>
      </c>
      <c r="Q6" s="9">
        <v>1648</v>
      </c>
      <c r="R6" s="9">
        <v>1747</v>
      </c>
      <c r="S6" s="9">
        <v>1856</v>
      </c>
      <c r="T6" s="9">
        <v>1900</v>
      </c>
      <c r="U6" s="9">
        <v>1903</v>
      </c>
      <c r="V6" s="9">
        <v>1895</v>
      </c>
      <c r="W6" s="9">
        <v>1883</v>
      </c>
      <c r="X6" s="9">
        <v>1906</v>
      </c>
      <c r="Y6" s="9">
        <v>1906</v>
      </c>
      <c r="Z6" s="9">
        <v>1841</v>
      </c>
      <c r="AA6" s="51">
        <f t="shared" ref="AA6:AA23" si="0">(Z6-Y6)/Y6</f>
        <v>-3.4102833158447012E-2</v>
      </c>
    </row>
    <row r="7" spans="1:27" x14ac:dyDescent="0.2">
      <c r="A7" s="8" t="s">
        <v>73</v>
      </c>
      <c r="B7" s="9">
        <v>42</v>
      </c>
      <c r="C7" s="9">
        <v>42</v>
      </c>
      <c r="D7" s="9">
        <v>43</v>
      </c>
      <c r="E7" s="9">
        <v>48</v>
      </c>
      <c r="F7" s="9">
        <v>45</v>
      </c>
      <c r="G7" s="9">
        <v>44</v>
      </c>
      <c r="H7" s="9">
        <v>49</v>
      </c>
      <c r="I7" s="9">
        <v>65</v>
      </c>
      <c r="J7" s="9">
        <v>53</v>
      </c>
      <c r="K7" s="9">
        <v>52</v>
      </c>
      <c r="L7" s="9">
        <v>45</v>
      </c>
      <c r="M7" s="9">
        <v>51</v>
      </c>
      <c r="N7" s="9">
        <v>53</v>
      </c>
      <c r="O7" s="9">
        <v>46</v>
      </c>
      <c r="P7" s="9">
        <v>43</v>
      </c>
      <c r="Q7" s="9">
        <v>53</v>
      </c>
      <c r="R7" s="9">
        <v>60</v>
      </c>
      <c r="S7" s="9">
        <v>54</v>
      </c>
      <c r="T7" s="9">
        <v>54</v>
      </c>
      <c r="U7" s="9">
        <v>56</v>
      </c>
      <c r="V7" s="9">
        <v>54</v>
      </c>
      <c r="W7" s="9">
        <v>44</v>
      </c>
      <c r="X7" s="9">
        <v>48</v>
      </c>
      <c r="Y7" s="9">
        <v>45</v>
      </c>
      <c r="Z7" s="9">
        <v>43</v>
      </c>
      <c r="AA7" s="51">
        <f t="shared" si="0"/>
        <v>-4.4444444444444446E-2</v>
      </c>
    </row>
    <row r="8" spans="1:27" x14ac:dyDescent="0.2">
      <c r="A8" s="8" t="s">
        <v>66</v>
      </c>
      <c r="B8" s="9">
        <v>2</v>
      </c>
      <c r="C8" s="9">
        <v>1</v>
      </c>
      <c r="D8" s="9">
        <v>2</v>
      </c>
      <c r="E8" s="9">
        <v>2</v>
      </c>
      <c r="F8" s="9">
        <v>0</v>
      </c>
      <c r="G8" s="9">
        <v>2</v>
      </c>
      <c r="H8" s="9">
        <v>1</v>
      </c>
      <c r="I8" s="9">
        <v>1</v>
      </c>
      <c r="J8" s="9">
        <v>1</v>
      </c>
      <c r="K8" s="9">
        <v>2</v>
      </c>
      <c r="L8" s="9">
        <v>2</v>
      </c>
      <c r="M8" s="9">
        <v>2</v>
      </c>
      <c r="N8" s="9">
        <v>1</v>
      </c>
      <c r="O8" s="9">
        <v>4</v>
      </c>
      <c r="P8" s="9">
        <v>4</v>
      </c>
      <c r="Q8" s="9">
        <v>2</v>
      </c>
      <c r="R8" s="9">
        <v>3</v>
      </c>
      <c r="S8" s="9">
        <v>3</v>
      </c>
      <c r="T8" s="9">
        <v>3</v>
      </c>
      <c r="U8" s="9">
        <v>2</v>
      </c>
      <c r="V8" s="9">
        <v>4</v>
      </c>
      <c r="W8" s="9">
        <v>4</v>
      </c>
      <c r="X8" s="9">
        <v>2</v>
      </c>
      <c r="Y8" s="9">
        <v>2</v>
      </c>
      <c r="Z8" s="9">
        <v>2</v>
      </c>
      <c r="AA8" s="51">
        <f t="shared" si="0"/>
        <v>0</v>
      </c>
    </row>
    <row r="9" spans="1:27" x14ac:dyDescent="0.2">
      <c r="A9" s="8" t="s">
        <v>103</v>
      </c>
      <c r="B9" s="9">
        <v>558</v>
      </c>
      <c r="C9" s="9">
        <v>647</v>
      </c>
      <c r="D9" s="9">
        <v>665</v>
      </c>
      <c r="E9" s="9">
        <v>696</v>
      </c>
      <c r="F9" s="9">
        <v>728</v>
      </c>
      <c r="G9" s="9">
        <v>711</v>
      </c>
      <c r="H9" s="9">
        <v>756</v>
      </c>
      <c r="I9" s="9">
        <v>806</v>
      </c>
      <c r="J9" s="9">
        <v>864</v>
      </c>
      <c r="K9" s="9">
        <v>928</v>
      </c>
      <c r="L9" s="9">
        <v>998</v>
      </c>
      <c r="M9" s="9">
        <v>1037</v>
      </c>
      <c r="N9" s="9">
        <v>1089</v>
      </c>
      <c r="O9" s="9">
        <v>1080</v>
      </c>
      <c r="P9" s="9">
        <v>1037</v>
      </c>
      <c r="Q9" s="9">
        <v>1094</v>
      </c>
      <c r="R9" s="9">
        <v>1090</v>
      </c>
      <c r="S9" s="9">
        <v>1145</v>
      </c>
      <c r="T9" s="9">
        <v>1165</v>
      </c>
      <c r="U9" s="9">
        <v>1199</v>
      </c>
      <c r="V9" s="9">
        <v>1240</v>
      </c>
      <c r="W9" s="9">
        <v>1160</v>
      </c>
      <c r="X9" s="9">
        <v>1223</v>
      </c>
      <c r="Y9" s="9">
        <v>1277</v>
      </c>
      <c r="Z9" s="9">
        <v>1393</v>
      </c>
      <c r="AA9" s="51">
        <f t="shared" si="0"/>
        <v>9.0837901331245099E-2</v>
      </c>
    </row>
    <row r="10" spans="1:27" x14ac:dyDescent="0.2">
      <c r="A10" s="8" t="s">
        <v>68</v>
      </c>
      <c r="B10" s="9">
        <v>97</v>
      </c>
      <c r="C10" s="9">
        <v>114</v>
      </c>
      <c r="D10" s="9">
        <v>115</v>
      </c>
      <c r="E10" s="9">
        <v>107</v>
      </c>
      <c r="F10" s="9">
        <v>118</v>
      </c>
      <c r="G10" s="9">
        <v>116</v>
      </c>
      <c r="H10" s="9">
        <v>108</v>
      </c>
      <c r="I10" s="9">
        <v>93</v>
      </c>
      <c r="J10" s="9">
        <v>107</v>
      </c>
      <c r="K10" s="9">
        <v>94</v>
      </c>
      <c r="L10" s="9">
        <v>99</v>
      </c>
      <c r="M10" s="9">
        <v>97</v>
      </c>
      <c r="N10" s="9">
        <v>103</v>
      </c>
      <c r="O10" s="9">
        <v>112</v>
      </c>
      <c r="P10" s="9">
        <v>106</v>
      </c>
      <c r="Q10" s="9">
        <v>97</v>
      </c>
      <c r="R10" s="9">
        <v>91</v>
      </c>
      <c r="S10" s="9">
        <v>94</v>
      </c>
      <c r="T10" s="9">
        <v>85</v>
      </c>
      <c r="U10" s="9">
        <v>92</v>
      </c>
      <c r="V10" s="9">
        <v>97</v>
      </c>
      <c r="W10" s="9">
        <v>102</v>
      </c>
      <c r="X10" s="9">
        <v>101</v>
      </c>
      <c r="Y10" s="9">
        <v>105</v>
      </c>
      <c r="Z10" s="9">
        <v>107</v>
      </c>
      <c r="AA10" s="51">
        <f t="shared" si="0"/>
        <v>1.9047619047619049E-2</v>
      </c>
    </row>
    <row r="11" spans="1:27" x14ac:dyDescent="0.2">
      <c r="A11" s="8" t="s">
        <v>70</v>
      </c>
      <c r="B11" s="9">
        <v>634</v>
      </c>
      <c r="C11" s="9">
        <v>607</v>
      </c>
      <c r="D11" s="9">
        <v>714</v>
      </c>
      <c r="E11" s="9">
        <v>753</v>
      </c>
      <c r="F11" s="9">
        <v>805</v>
      </c>
      <c r="G11" s="9">
        <v>909</v>
      </c>
      <c r="H11" s="9">
        <v>983</v>
      </c>
      <c r="I11" s="9">
        <v>968</v>
      </c>
      <c r="J11" s="9">
        <v>896</v>
      </c>
      <c r="K11" s="9">
        <v>744</v>
      </c>
      <c r="L11" s="9">
        <v>661</v>
      </c>
      <c r="M11" s="9">
        <v>583</v>
      </c>
      <c r="N11" s="9">
        <v>540</v>
      </c>
      <c r="O11" s="9">
        <v>520</v>
      </c>
      <c r="P11" s="9">
        <v>494</v>
      </c>
      <c r="Q11" s="9">
        <v>502</v>
      </c>
      <c r="R11" s="9">
        <v>518</v>
      </c>
      <c r="S11" s="9">
        <v>541</v>
      </c>
      <c r="T11" s="9">
        <v>578</v>
      </c>
      <c r="U11" s="9">
        <v>583</v>
      </c>
      <c r="V11" s="9">
        <v>612</v>
      </c>
      <c r="W11" s="9">
        <v>609</v>
      </c>
      <c r="X11" s="9">
        <v>622</v>
      </c>
      <c r="Y11" s="9">
        <v>716</v>
      </c>
      <c r="Z11" s="9">
        <v>787</v>
      </c>
      <c r="AA11" s="51">
        <f t="shared" si="0"/>
        <v>9.9162011173184364E-2</v>
      </c>
    </row>
    <row r="12" spans="1:27" x14ac:dyDescent="0.2">
      <c r="A12" s="8" t="s">
        <v>71</v>
      </c>
      <c r="B12" s="9">
        <v>112</v>
      </c>
      <c r="C12" s="9">
        <v>114</v>
      </c>
      <c r="D12" s="9">
        <v>108</v>
      </c>
      <c r="E12" s="9">
        <v>97</v>
      </c>
      <c r="F12" s="9">
        <v>99</v>
      </c>
      <c r="G12" s="9">
        <v>96</v>
      </c>
      <c r="H12" s="9">
        <v>98</v>
      </c>
      <c r="I12" s="9">
        <v>82</v>
      </c>
      <c r="J12" s="9">
        <v>88</v>
      </c>
      <c r="K12" s="9">
        <v>82</v>
      </c>
      <c r="L12" s="9">
        <v>85</v>
      </c>
      <c r="M12" s="9">
        <v>85</v>
      </c>
      <c r="N12" s="9">
        <v>81</v>
      </c>
      <c r="O12" s="9">
        <v>79</v>
      </c>
      <c r="P12" s="9">
        <v>80</v>
      </c>
      <c r="Q12" s="9">
        <v>76</v>
      </c>
      <c r="R12" s="9">
        <v>71</v>
      </c>
      <c r="S12" s="9">
        <v>65</v>
      </c>
      <c r="T12" s="9">
        <v>68</v>
      </c>
      <c r="U12" s="9">
        <v>78</v>
      </c>
      <c r="V12" s="9">
        <v>81</v>
      </c>
      <c r="W12" s="9">
        <v>76</v>
      </c>
      <c r="X12" s="9">
        <v>75</v>
      </c>
      <c r="Y12" s="9">
        <v>71</v>
      </c>
      <c r="Z12" s="9">
        <v>61</v>
      </c>
      <c r="AA12" s="51">
        <f t="shared" si="0"/>
        <v>-0.14084507042253522</v>
      </c>
    </row>
    <row r="13" spans="1:27" x14ac:dyDescent="0.2">
      <c r="A13" s="8" t="s">
        <v>75</v>
      </c>
      <c r="B13" s="9">
        <v>444</v>
      </c>
      <c r="C13" s="9">
        <v>583</v>
      </c>
      <c r="D13" s="9">
        <v>718</v>
      </c>
      <c r="E13" s="9">
        <v>914</v>
      </c>
      <c r="F13" s="9">
        <v>1144</v>
      </c>
      <c r="G13" s="9">
        <v>1240</v>
      </c>
      <c r="H13" s="9">
        <v>1301</v>
      </c>
      <c r="I13" s="9">
        <v>1398</v>
      </c>
      <c r="J13" s="9">
        <v>1449</v>
      </c>
      <c r="K13" s="9">
        <v>1569</v>
      </c>
      <c r="L13" s="9">
        <v>1667</v>
      </c>
      <c r="M13" s="9">
        <v>1748</v>
      </c>
      <c r="N13" s="9">
        <v>1810</v>
      </c>
      <c r="O13" s="9">
        <v>1935</v>
      </c>
      <c r="P13" s="9">
        <v>2184</v>
      </c>
      <c r="Q13" s="9">
        <v>2371</v>
      </c>
      <c r="R13" s="9">
        <v>2525</v>
      </c>
      <c r="S13" s="9">
        <v>2623</v>
      </c>
      <c r="T13" s="9">
        <v>2767</v>
      </c>
      <c r="U13" s="9">
        <v>2932</v>
      </c>
      <c r="V13" s="9">
        <v>2985</v>
      </c>
      <c r="W13" s="9">
        <v>3050</v>
      </c>
      <c r="X13" s="9">
        <v>3078</v>
      </c>
      <c r="Y13" s="9">
        <v>3264</v>
      </c>
      <c r="Z13" s="9">
        <v>3265</v>
      </c>
      <c r="AA13" s="51">
        <f t="shared" si="0"/>
        <v>3.0637254901960784E-4</v>
      </c>
    </row>
    <row r="14" spans="1:27" x14ac:dyDescent="0.2">
      <c r="A14" s="8" t="s">
        <v>104</v>
      </c>
      <c r="B14" s="9">
        <v>1139</v>
      </c>
      <c r="C14" s="9">
        <v>1089</v>
      </c>
      <c r="D14" s="9">
        <v>1030</v>
      </c>
      <c r="E14" s="9">
        <v>1027</v>
      </c>
      <c r="F14" s="9">
        <v>1176</v>
      </c>
      <c r="G14" s="9">
        <v>1248</v>
      </c>
      <c r="H14" s="9">
        <v>1310</v>
      </c>
      <c r="I14" s="9">
        <v>1347</v>
      </c>
      <c r="J14" s="9">
        <v>1369</v>
      </c>
      <c r="K14" s="9">
        <v>1410</v>
      </c>
      <c r="L14" s="9">
        <v>1339</v>
      </c>
      <c r="M14" s="9">
        <v>1297</v>
      </c>
      <c r="N14" s="9">
        <v>1285</v>
      </c>
      <c r="O14" s="9">
        <v>1284</v>
      </c>
      <c r="P14" s="9">
        <v>1273</v>
      </c>
      <c r="Q14" s="9">
        <v>1235</v>
      </c>
      <c r="R14" s="9">
        <v>1255</v>
      </c>
      <c r="S14" s="9">
        <v>1296</v>
      </c>
      <c r="T14" s="9">
        <v>1384</v>
      </c>
      <c r="U14" s="9">
        <v>1413</v>
      </c>
      <c r="V14" s="9">
        <v>1482</v>
      </c>
      <c r="W14" s="9">
        <v>1358</v>
      </c>
      <c r="X14" s="9">
        <v>1256</v>
      </c>
      <c r="Y14" s="9">
        <v>1214</v>
      </c>
      <c r="Z14" s="9">
        <v>1440</v>
      </c>
      <c r="AA14" s="51">
        <f t="shared" si="0"/>
        <v>0.18616144975288304</v>
      </c>
    </row>
    <row r="15" spans="1:27" x14ac:dyDescent="0.2">
      <c r="A15" s="8" t="s">
        <v>69</v>
      </c>
      <c r="B15" s="9">
        <v>7220</v>
      </c>
      <c r="C15" s="9">
        <v>7412</v>
      </c>
      <c r="D15" s="9">
        <v>7430</v>
      </c>
      <c r="E15" s="9">
        <v>7436</v>
      </c>
      <c r="F15" s="9">
        <v>7197</v>
      </c>
      <c r="G15" s="9">
        <v>6929</v>
      </c>
      <c r="H15" s="9">
        <v>6749</v>
      </c>
      <c r="I15" s="9">
        <v>6645</v>
      </c>
      <c r="J15" s="9">
        <v>6450</v>
      </c>
      <c r="K15" s="9">
        <v>6242</v>
      </c>
      <c r="L15" s="9">
        <v>6132</v>
      </c>
      <c r="M15" s="9">
        <v>6169</v>
      </c>
      <c r="N15" s="9">
        <v>6246</v>
      </c>
      <c r="O15" s="9">
        <v>6344</v>
      </c>
      <c r="P15" s="9">
        <v>6416</v>
      </c>
      <c r="Q15" s="9">
        <v>6604</v>
      </c>
      <c r="R15" s="9">
        <v>6735</v>
      </c>
      <c r="S15" s="9">
        <v>6836</v>
      </c>
      <c r="T15" s="9">
        <v>6978</v>
      </c>
      <c r="U15" s="9">
        <v>7097</v>
      </c>
      <c r="V15" s="9">
        <v>7230</v>
      </c>
      <c r="W15" s="9">
        <v>7139</v>
      </c>
      <c r="X15" s="9">
        <v>7267</v>
      </c>
      <c r="Y15" s="9">
        <v>7407</v>
      </c>
      <c r="Z15" s="9">
        <v>7362</v>
      </c>
      <c r="AA15" s="51">
        <f t="shared" si="0"/>
        <v>-6.0753341433778859E-3</v>
      </c>
    </row>
    <row r="16" spans="1:27" x14ac:dyDescent="0.2">
      <c r="A16" s="8" t="s">
        <v>74</v>
      </c>
      <c r="B16" s="9">
        <v>4073</v>
      </c>
      <c r="C16" s="9">
        <v>4138</v>
      </c>
      <c r="D16" s="9">
        <v>4075</v>
      </c>
      <c r="E16" s="9">
        <v>4283</v>
      </c>
      <c r="F16" s="9">
        <v>4389</v>
      </c>
      <c r="G16" s="9">
        <v>4511</v>
      </c>
      <c r="H16" s="9">
        <v>4525</v>
      </c>
      <c r="I16" s="9">
        <v>4578</v>
      </c>
      <c r="J16" s="9">
        <v>4581</v>
      </c>
      <c r="K16" s="9">
        <v>4480</v>
      </c>
      <c r="L16" s="9">
        <v>4453</v>
      </c>
      <c r="M16" s="9">
        <v>4488</v>
      </c>
      <c r="N16" s="9">
        <v>4210</v>
      </c>
      <c r="O16" s="9">
        <v>4252</v>
      </c>
      <c r="P16" s="9">
        <v>4144</v>
      </c>
      <c r="Q16" s="9">
        <v>4087</v>
      </c>
      <c r="R16" s="9">
        <v>4062</v>
      </c>
      <c r="S16" s="9">
        <v>4293</v>
      </c>
      <c r="T16" s="9">
        <v>4499</v>
      </c>
      <c r="U16" s="9">
        <v>4587</v>
      </c>
      <c r="V16" s="9">
        <v>4615</v>
      </c>
      <c r="W16" s="9">
        <v>4441</v>
      </c>
      <c r="X16" s="9">
        <v>4688</v>
      </c>
      <c r="Y16" s="9">
        <v>4981</v>
      </c>
      <c r="Z16" s="9">
        <v>5144</v>
      </c>
      <c r="AA16" s="51">
        <f t="shared" si="0"/>
        <v>3.272435253965067E-2</v>
      </c>
    </row>
    <row r="17" spans="1:28" x14ac:dyDescent="0.2">
      <c r="A17" s="8" t="s">
        <v>76</v>
      </c>
      <c r="B17" s="9">
        <v>41</v>
      </c>
      <c r="C17" s="9">
        <v>49</v>
      </c>
      <c r="D17" s="9">
        <v>56</v>
      </c>
      <c r="E17" s="9">
        <v>54</v>
      </c>
      <c r="F17" s="9">
        <v>58</v>
      </c>
      <c r="G17" s="9">
        <v>63</v>
      </c>
      <c r="H17" s="9">
        <v>68</v>
      </c>
      <c r="I17" s="9">
        <v>60</v>
      </c>
      <c r="J17" s="9">
        <v>56</v>
      </c>
      <c r="K17" s="9">
        <v>58</v>
      </c>
      <c r="L17" s="9">
        <v>57</v>
      </c>
      <c r="M17" s="9">
        <v>57</v>
      </c>
      <c r="N17" s="9">
        <v>64</v>
      </c>
      <c r="O17" s="9">
        <v>58</v>
      </c>
      <c r="P17" s="9">
        <v>47</v>
      </c>
      <c r="Q17" s="9">
        <v>51</v>
      </c>
      <c r="R17" s="9">
        <v>60</v>
      </c>
      <c r="S17" s="9">
        <v>54</v>
      </c>
      <c r="T17" s="9">
        <v>53</v>
      </c>
      <c r="U17" s="9">
        <v>48</v>
      </c>
      <c r="V17" s="9">
        <v>52</v>
      </c>
      <c r="W17" s="9">
        <v>44</v>
      </c>
      <c r="X17" s="9">
        <v>45</v>
      </c>
      <c r="Y17" s="9">
        <v>48</v>
      </c>
      <c r="Z17" s="9">
        <v>57</v>
      </c>
      <c r="AA17" s="51">
        <f t="shared" si="0"/>
        <v>0.1875</v>
      </c>
    </row>
    <row r="18" spans="1:28" x14ac:dyDescent="0.2">
      <c r="A18" s="8" t="s">
        <v>72</v>
      </c>
      <c r="B18" s="9">
        <v>53</v>
      </c>
      <c r="C18" s="9">
        <v>51</v>
      </c>
      <c r="D18" s="9">
        <v>45</v>
      </c>
      <c r="E18" s="9">
        <v>40</v>
      </c>
      <c r="F18" s="9">
        <v>39</v>
      </c>
      <c r="G18" s="9">
        <v>40</v>
      </c>
      <c r="H18" s="9">
        <v>42</v>
      </c>
      <c r="I18" s="9">
        <v>47</v>
      </c>
      <c r="J18" s="9">
        <v>45</v>
      </c>
      <c r="K18" s="9">
        <v>46</v>
      </c>
      <c r="L18" s="9">
        <v>47</v>
      </c>
      <c r="M18" s="9">
        <v>47</v>
      </c>
      <c r="N18" s="9">
        <v>48</v>
      </c>
      <c r="O18" s="9">
        <v>55</v>
      </c>
      <c r="P18" s="9">
        <v>58</v>
      </c>
      <c r="Q18" s="9">
        <v>54</v>
      </c>
      <c r="R18" s="9">
        <v>52</v>
      </c>
      <c r="S18" s="9">
        <v>46</v>
      </c>
      <c r="T18" s="9">
        <v>51</v>
      </c>
      <c r="U18" s="9">
        <v>55</v>
      </c>
      <c r="V18" s="9">
        <v>56</v>
      </c>
      <c r="W18" s="9">
        <v>55</v>
      </c>
      <c r="X18" s="9">
        <v>56</v>
      </c>
      <c r="Y18" s="9">
        <v>51</v>
      </c>
      <c r="Z18" s="9">
        <v>49</v>
      </c>
      <c r="AA18" s="51">
        <f t="shared" si="0"/>
        <v>-3.9215686274509803E-2</v>
      </c>
    </row>
    <row r="19" spans="1:28" x14ac:dyDescent="0.2">
      <c r="A19" s="46" t="s">
        <v>79</v>
      </c>
      <c r="B19" s="9">
        <f t="shared" ref="B19:F19" si="1">SUM(B5:B18)</f>
        <v>16035</v>
      </c>
      <c r="C19" s="9">
        <f t="shared" si="1"/>
        <v>16554</v>
      </c>
      <c r="D19" s="9">
        <f t="shared" si="1"/>
        <v>16671</v>
      </c>
      <c r="E19" s="9">
        <f t="shared" si="1"/>
        <v>17146</v>
      </c>
      <c r="F19" s="9">
        <f t="shared" si="1"/>
        <v>17457</v>
      </c>
      <c r="G19" s="9">
        <f t="shared" ref="G19:P19" si="2">SUM(G5:G18)</f>
        <v>17562</v>
      </c>
      <c r="H19" s="9">
        <f t="shared" si="2"/>
        <v>17631</v>
      </c>
      <c r="I19" s="9">
        <f t="shared" si="2"/>
        <v>17796</v>
      </c>
      <c r="J19" s="9">
        <f t="shared" si="2"/>
        <v>17751</v>
      </c>
      <c r="K19" s="9">
        <f t="shared" si="2"/>
        <v>17665</v>
      </c>
      <c r="L19" s="9">
        <f t="shared" si="2"/>
        <v>17688</v>
      </c>
      <c r="M19" s="9">
        <f t="shared" si="2"/>
        <v>17820</v>
      </c>
      <c r="N19" s="9">
        <f t="shared" si="2"/>
        <v>17826</v>
      </c>
      <c r="O19" s="9">
        <f t="shared" si="2"/>
        <v>18158</v>
      </c>
      <c r="P19" s="9">
        <f t="shared" si="2"/>
        <v>18354</v>
      </c>
      <c r="Q19" s="9">
        <f t="shared" ref="Q19:U19" si="3">SUM(Q5:Q18)</f>
        <v>18846</v>
      </c>
      <c r="R19" s="9">
        <f t="shared" si="3"/>
        <v>19423</v>
      </c>
      <c r="S19" s="9">
        <f t="shared" si="3"/>
        <v>20224</v>
      </c>
      <c r="T19" s="9">
        <f t="shared" si="3"/>
        <v>21088</v>
      </c>
      <c r="U19" s="9">
        <f t="shared" si="3"/>
        <v>21625</v>
      </c>
      <c r="V19" s="9">
        <f>SUM(V5:V18)</f>
        <v>22085</v>
      </c>
      <c r="W19" s="9">
        <f>SUM(W5:W18)</f>
        <v>21664</v>
      </c>
      <c r="X19" s="9">
        <f>SUM(X5:X18)</f>
        <v>22220</v>
      </c>
      <c r="Y19" s="9">
        <f>SUM(Y5:Y18)</f>
        <v>23152</v>
      </c>
      <c r="Z19" s="9">
        <f>SUM(Z5:Z18)</f>
        <v>23822</v>
      </c>
      <c r="AA19" s="51">
        <f t="shared" si="0"/>
        <v>2.8939184519695921E-2</v>
      </c>
    </row>
    <row r="20" spans="1:28" ht="2.25" customHeight="1" x14ac:dyDescent="0.2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</row>
    <row r="21" spans="1:28" x14ac:dyDescent="0.2">
      <c r="A21" s="55" t="s">
        <v>20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>
        <v>2720</v>
      </c>
      <c r="O21" s="56">
        <v>2657</v>
      </c>
      <c r="P21" s="56">
        <v>2666</v>
      </c>
      <c r="Q21" s="56">
        <v>2586</v>
      </c>
      <c r="R21" s="56">
        <v>2623</v>
      </c>
      <c r="S21" s="56">
        <v>2745</v>
      </c>
      <c r="T21" s="56">
        <v>2940</v>
      </c>
      <c r="U21" s="56">
        <f>638+978+1302</f>
        <v>2918</v>
      </c>
      <c r="V21" s="56">
        <v>3053</v>
      </c>
      <c r="W21" s="56">
        <v>2715</v>
      </c>
      <c r="X21" s="56">
        <v>2806</v>
      </c>
      <c r="Y21" s="56">
        <f>SUM(Y68:Y70)</f>
        <v>2739</v>
      </c>
      <c r="Z21" s="56">
        <f>SUM(Z68:Z70)</f>
        <v>2747</v>
      </c>
      <c r="AA21" s="51">
        <f t="shared" si="0"/>
        <v>2.9207740051113546E-3</v>
      </c>
      <c r="AB21" s="47"/>
    </row>
    <row r="22" spans="1:28" x14ac:dyDescent="0.2">
      <c r="A22" s="55" t="s">
        <v>21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v>15106</v>
      </c>
      <c r="O22" s="56">
        <v>15501</v>
      </c>
      <c r="P22" s="56">
        <v>15688</v>
      </c>
      <c r="Q22" s="56">
        <v>16258</v>
      </c>
      <c r="R22" s="56">
        <v>16800</v>
      </c>
      <c r="S22" s="56">
        <f>SUM(S71:S86)</f>
        <v>17479</v>
      </c>
      <c r="T22" s="56">
        <f>T19-T21</f>
        <v>18148</v>
      </c>
      <c r="U22" s="56">
        <f>U19-U21</f>
        <v>18707</v>
      </c>
      <c r="V22" s="56">
        <f>V19-V21</f>
        <v>19032</v>
      </c>
      <c r="W22" s="56">
        <v>18947</v>
      </c>
      <c r="X22" s="56">
        <v>19414</v>
      </c>
      <c r="Y22" s="56">
        <v>20413</v>
      </c>
      <c r="Z22" s="56">
        <f>SUM(Z71:Z86)</f>
        <v>21075</v>
      </c>
      <c r="AA22" s="51">
        <f t="shared" si="0"/>
        <v>3.2430314015578311E-2</v>
      </c>
      <c r="AB22" s="47"/>
    </row>
    <row r="23" spans="1:28" x14ac:dyDescent="0.2">
      <c r="A23" s="10" t="s">
        <v>19</v>
      </c>
      <c r="B23" s="11"/>
      <c r="C23" s="11"/>
      <c r="D23" s="11"/>
      <c r="E23" s="11"/>
      <c r="F23" s="11"/>
      <c r="G23" s="11">
        <v>287</v>
      </c>
      <c r="H23" s="11">
        <v>299</v>
      </c>
      <c r="I23" s="11">
        <v>275</v>
      </c>
      <c r="J23" s="11">
        <v>279</v>
      </c>
      <c r="K23" s="11">
        <v>287</v>
      </c>
      <c r="L23" s="11">
        <v>283</v>
      </c>
      <c r="M23" s="11">
        <v>321</v>
      </c>
      <c r="N23" s="11">
        <v>292</v>
      </c>
      <c r="O23" s="11">
        <v>287</v>
      </c>
      <c r="P23" s="11">
        <v>298</v>
      </c>
      <c r="Q23" s="11">
        <v>292</v>
      </c>
      <c r="R23" s="11">
        <v>317</v>
      </c>
      <c r="S23" s="11">
        <v>316</v>
      </c>
      <c r="T23" s="11">
        <v>303</v>
      </c>
      <c r="U23" s="11">
        <v>330</v>
      </c>
      <c r="V23" s="11">
        <v>320</v>
      </c>
      <c r="W23" s="11">
        <v>276</v>
      </c>
      <c r="X23" s="11">
        <v>276</v>
      </c>
      <c r="Y23" s="11">
        <v>262</v>
      </c>
      <c r="Z23" s="11">
        <v>274</v>
      </c>
      <c r="AA23" s="48">
        <f t="shared" si="0"/>
        <v>4.5801526717557252E-2</v>
      </c>
      <c r="AB23" s="47"/>
    </row>
    <row r="24" spans="1:28" ht="25.5" x14ac:dyDescent="0.2">
      <c r="A24" s="8" t="s">
        <v>22</v>
      </c>
      <c r="B24" s="12"/>
      <c r="C24" s="12">
        <f t="shared" ref="C24:X24" si="4">(C19-B19)/B19</f>
        <v>3.2366697848456499E-2</v>
      </c>
      <c r="D24" s="12">
        <f t="shared" si="4"/>
        <v>7.067778180500181E-3</v>
      </c>
      <c r="E24" s="12">
        <f t="shared" si="4"/>
        <v>2.8492591926099216E-2</v>
      </c>
      <c r="F24" s="12">
        <f t="shared" si="4"/>
        <v>1.8138341304094249E-2</v>
      </c>
      <c r="G24" s="12">
        <f t="shared" si="4"/>
        <v>6.0147791716789823E-3</v>
      </c>
      <c r="H24" s="12">
        <f t="shared" si="4"/>
        <v>3.928937478647079E-3</v>
      </c>
      <c r="I24" s="12">
        <f t="shared" si="4"/>
        <v>9.3585162497873062E-3</v>
      </c>
      <c r="J24" s="13">
        <f t="shared" si="4"/>
        <v>-2.5286581254214432E-3</v>
      </c>
      <c r="K24" s="13">
        <f t="shared" si="4"/>
        <v>-4.8447974761985238E-3</v>
      </c>
      <c r="L24" s="12">
        <f t="shared" si="4"/>
        <v>1.3020096235493914E-3</v>
      </c>
      <c r="M24" s="12">
        <f t="shared" si="4"/>
        <v>7.462686567164179E-3</v>
      </c>
      <c r="N24" s="12">
        <f t="shared" si="4"/>
        <v>3.3670033670033672E-4</v>
      </c>
      <c r="O24" s="12">
        <f t="shared" si="4"/>
        <v>1.8624481095029732E-2</v>
      </c>
      <c r="P24" s="12">
        <f t="shared" si="4"/>
        <v>1.0794140323824209E-2</v>
      </c>
      <c r="Q24" s="12">
        <f t="shared" si="4"/>
        <v>2.6806145799280812E-2</v>
      </c>
      <c r="R24" s="12">
        <f t="shared" si="4"/>
        <v>3.0616576461848666E-2</v>
      </c>
      <c r="S24" s="12">
        <f t="shared" si="4"/>
        <v>4.1239767286207075E-2</v>
      </c>
      <c r="T24" s="12">
        <f t="shared" si="4"/>
        <v>4.2721518987341771E-2</v>
      </c>
      <c r="U24" s="12">
        <f t="shared" si="4"/>
        <v>2.5464719271623672E-2</v>
      </c>
      <c r="V24" s="12">
        <f t="shared" si="4"/>
        <v>2.1271676300578034E-2</v>
      </c>
      <c r="W24" s="12">
        <f t="shared" si="4"/>
        <v>-1.9062712248132215E-2</v>
      </c>
      <c r="X24" s="12">
        <f t="shared" si="4"/>
        <v>2.566469719350074E-2</v>
      </c>
      <c r="Y24" s="12">
        <f>(Y19-X19)/X19</f>
        <v>4.1944194419441944E-2</v>
      </c>
      <c r="Z24" s="12">
        <f>(Z19-Y19)/Y19</f>
        <v>2.8939184519695921E-2</v>
      </c>
      <c r="AA24" s="14"/>
    </row>
    <row r="25" spans="1:28" ht="5.2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8"/>
    </row>
    <row r="26" spans="1:28" x14ac:dyDescent="0.2">
      <c r="A26" s="49" t="s">
        <v>26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49" t="s">
        <v>35</v>
      </c>
      <c r="Q26" s="49" t="s">
        <v>25</v>
      </c>
      <c r="R26" s="49" t="s">
        <v>36</v>
      </c>
      <c r="S26" s="49" t="s">
        <v>40</v>
      </c>
      <c r="T26" s="49" t="s">
        <v>43</v>
      </c>
      <c r="U26" s="49" t="s">
        <v>78</v>
      </c>
      <c r="V26" s="49" t="s">
        <v>81</v>
      </c>
      <c r="W26" s="49" t="s">
        <v>83</v>
      </c>
      <c r="X26" s="58">
        <v>2021</v>
      </c>
      <c r="Y26" s="58">
        <v>2022</v>
      </c>
      <c r="Z26" s="58">
        <v>2023</v>
      </c>
    </row>
    <row r="27" spans="1:28" x14ac:dyDescent="0.2">
      <c r="A27" s="43" t="s">
        <v>44</v>
      </c>
      <c r="P27" s="19">
        <v>1042</v>
      </c>
      <c r="Q27" s="19">
        <v>1047</v>
      </c>
      <c r="R27" s="19">
        <v>1098</v>
      </c>
      <c r="S27" s="19">
        <v>1132</v>
      </c>
      <c r="T27" s="19">
        <v>1256</v>
      </c>
      <c r="U27" s="19">
        <v>1191</v>
      </c>
      <c r="V27" s="20">
        <v>1286</v>
      </c>
      <c r="W27" s="20">
        <v>1102</v>
      </c>
      <c r="X27" s="20">
        <v>1086</v>
      </c>
      <c r="Y27" s="20">
        <v>1131</v>
      </c>
      <c r="Z27" s="20">
        <v>1168</v>
      </c>
    </row>
    <row r="28" spans="1:28" x14ac:dyDescent="0.2">
      <c r="A28" s="43" t="s">
        <v>45</v>
      </c>
      <c r="P28" s="19">
        <v>805</v>
      </c>
      <c r="Q28" s="19">
        <v>805</v>
      </c>
      <c r="R28" s="19">
        <v>744</v>
      </c>
      <c r="S28" s="19">
        <v>779</v>
      </c>
      <c r="T28" s="19">
        <v>759</v>
      </c>
      <c r="U28" s="19">
        <v>811</v>
      </c>
      <c r="V28" s="20">
        <v>827</v>
      </c>
      <c r="W28" s="20">
        <v>787</v>
      </c>
      <c r="X28" s="20">
        <v>768</v>
      </c>
      <c r="Y28" s="20">
        <v>703</v>
      </c>
      <c r="Z28" s="20">
        <v>735</v>
      </c>
    </row>
    <row r="29" spans="1:28" x14ac:dyDescent="0.2">
      <c r="A29" s="43" t="s">
        <v>46</v>
      </c>
      <c r="P29" s="19">
        <v>1452</v>
      </c>
      <c r="Q29" s="19">
        <v>1413</v>
      </c>
      <c r="R29" s="19">
        <f>85+1379</f>
        <v>1464</v>
      </c>
      <c r="S29" s="19">
        <f>1412+81</f>
        <v>1493</v>
      </c>
      <c r="T29" s="19">
        <f>103+1543</f>
        <v>1646</v>
      </c>
      <c r="U29" s="19">
        <f>108+1569</f>
        <v>1677</v>
      </c>
      <c r="V29" s="20">
        <f>121+1576</f>
        <v>1697</v>
      </c>
      <c r="W29" s="20">
        <f>146+1416</f>
        <v>1562</v>
      </c>
      <c r="X29" s="20">
        <v>1763</v>
      </c>
      <c r="Y29" s="20">
        <v>1834</v>
      </c>
      <c r="Z29" s="20">
        <v>1740</v>
      </c>
    </row>
    <row r="30" spans="1:28" x14ac:dyDescent="0.2">
      <c r="A30" s="43" t="s">
        <v>47</v>
      </c>
      <c r="P30" s="19">
        <v>1312</v>
      </c>
      <c r="Q30" s="19">
        <v>1348</v>
      </c>
      <c r="R30" s="19">
        <v>1359</v>
      </c>
      <c r="S30" s="19">
        <v>1448</v>
      </c>
      <c r="T30" s="19">
        <v>1471</v>
      </c>
      <c r="U30" s="19">
        <v>1579</v>
      </c>
      <c r="V30" s="20">
        <v>1621</v>
      </c>
      <c r="W30" s="20">
        <v>1546</v>
      </c>
      <c r="X30" s="20">
        <v>1602</v>
      </c>
      <c r="Y30" s="20">
        <v>1715</v>
      </c>
      <c r="Z30" s="20">
        <v>1903</v>
      </c>
    </row>
    <row r="31" spans="1:28" x14ac:dyDescent="0.2">
      <c r="A31" s="43" t="s">
        <v>48</v>
      </c>
      <c r="P31" s="19">
        <v>1501</v>
      </c>
      <c r="Q31" s="19">
        <v>1470</v>
      </c>
      <c r="R31" s="19">
        <v>1502</v>
      </c>
      <c r="S31" s="19">
        <v>1561</v>
      </c>
      <c r="T31" s="19">
        <v>1707</v>
      </c>
      <c r="U31" s="19">
        <v>1733</v>
      </c>
      <c r="V31" s="20">
        <v>1757</v>
      </c>
      <c r="W31" s="20">
        <v>1731</v>
      </c>
      <c r="X31" s="20">
        <v>1819</v>
      </c>
      <c r="Y31" s="20">
        <v>1853</v>
      </c>
      <c r="Z31" s="20">
        <v>1958</v>
      </c>
    </row>
    <row r="32" spans="1:28" x14ac:dyDescent="0.2">
      <c r="A32" s="43" t="s">
        <v>49</v>
      </c>
      <c r="P32" s="19">
        <v>1751</v>
      </c>
      <c r="Q32" s="19">
        <v>1780</v>
      </c>
      <c r="R32" s="19">
        <v>1716</v>
      </c>
      <c r="S32" s="19">
        <v>1786</v>
      </c>
      <c r="T32" s="19">
        <v>1814</v>
      </c>
      <c r="U32" s="19">
        <v>1988</v>
      </c>
      <c r="V32" s="20">
        <v>1919</v>
      </c>
      <c r="W32" s="20">
        <v>1893</v>
      </c>
      <c r="X32" s="20">
        <v>1991</v>
      </c>
      <c r="Y32" s="20">
        <v>2131</v>
      </c>
      <c r="Z32" s="20">
        <v>2134</v>
      </c>
    </row>
    <row r="33" spans="1:27" x14ac:dyDescent="0.2">
      <c r="A33" s="43" t="s">
        <v>50</v>
      </c>
      <c r="P33" s="19">
        <v>1664</v>
      </c>
      <c r="Q33" s="19">
        <v>1783</v>
      </c>
      <c r="R33" s="19">
        <v>1790</v>
      </c>
      <c r="S33" s="19">
        <v>1827</v>
      </c>
      <c r="T33" s="19">
        <v>1910</v>
      </c>
      <c r="U33" s="19">
        <v>1892</v>
      </c>
      <c r="V33" s="20">
        <v>2005</v>
      </c>
      <c r="W33" s="20">
        <v>1924</v>
      </c>
      <c r="X33" s="20">
        <v>1939</v>
      </c>
      <c r="Y33" s="20">
        <v>2174</v>
      </c>
      <c r="Z33" s="20">
        <v>2235</v>
      </c>
    </row>
    <row r="34" spans="1:27" x14ac:dyDescent="0.2">
      <c r="A34" s="43" t="s">
        <v>51</v>
      </c>
      <c r="P34" s="19">
        <v>1470</v>
      </c>
      <c r="Q34" s="19">
        <v>1611</v>
      </c>
      <c r="R34" s="19">
        <v>1694</v>
      </c>
      <c r="S34" s="19">
        <v>1749</v>
      </c>
      <c r="T34" s="19">
        <v>1759</v>
      </c>
      <c r="U34" s="19">
        <v>1817</v>
      </c>
      <c r="V34" s="20">
        <v>1786</v>
      </c>
      <c r="W34" s="20">
        <v>1891</v>
      </c>
      <c r="X34" s="20">
        <v>1838</v>
      </c>
      <c r="Y34" s="20">
        <v>1929</v>
      </c>
      <c r="Z34" s="20">
        <v>2118</v>
      </c>
    </row>
    <row r="35" spans="1:27" x14ac:dyDescent="0.2">
      <c r="A35" s="43" t="s">
        <v>52</v>
      </c>
      <c r="P35" s="19">
        <v>1288</v>
      </c>
      <c r="Q35" s="19">
        <v>1373</v>
      </c>
      <c r="R35" s="19">
        <v>1489</v>
      </c>
      <c r="S35" s="19">
        <v>1590</v>
      </c>
      <c r="T35" s="19">
        <v>1605</v>
      </c>
      <c r="U35" s="19">
        <v>1639</v>
      </c>
      <c r="V35" s="20">
        <v>1670</v>
      </c>
      <c r="W35" s="20">
        <v>1589</v>
      </c>
      <c r="X35" s="20">
        <v>1741</v>
      </c>
      <c r="Y35" s="20">
        <v>1736</v>
      </c>
      <c r="Z35" s="20">
        <v>1777</v>
      </c>
    </row>
    <row r="36" spans="1:27" x14ac:dyDescent="0.2">
      <c r="A36" s="43" t="s">
        <v>53</v>
      </c>
      <c r="P36" s="19">
        <v>1192</v>
      </c>
      <c r="Q36" s="19">
        <v>1229</v>
      </c>
      <c r="R36" s="19">
        <v>1317</v>
      </c>
      <c r="S36" s="19">
        <v>1447</v>
      </c>
      <c r="T36" s="19">
        <v>1506</v>
      </c>
      <c r="U36" s="19">
        <v>1510</v>
      </c>
      <c r="V36" s="20">
        <v>1539</v>
      </c>
      <c r="W36" s="20">
        <v>1544</v>
      </c>
      <c r="X36" s="20">
        <v>1458</v>
      </c>
      <c r="Y36" s="20">
        <v>1616</v>
      </c>
      <c r="Z36" s="20">
        <v>1619</v>
      </c>
    </row>
    <row r="37" spans="1:27" x14ac:dyDescent="0.2">
      <c r="A37" s="43" t="s">
        <v>54</v>
      </c>
      <c r="P37" s="19">
        <v>1126</v>
      </c>
      <c r="Q37" s="19">
        <v>1164</v>
      </c>
      <c r="R37" s="19">
        <v>1203</v>
      </c>
      <c r="S37" s="19">
        <v>1255</v>
      </c>
      <c r="T37" s="19">
        <v>1413</v>
      </c>
      <c r="U37" s="19">
        <v>1391</v>
      </c>
      <c r="V37" s="20">
        <v>1423</v>
      </c>
      <c r="W37" s="20">
        <v>1437</v>
      </c>
      <c r="X37" s="20">
        <v>1466</v>
      </c>
      <c r="Y37" s="20">
        <v>1415</v>
      </c>
      <c r="Z37" s="20">
        <v>1535</v>
      </c>
    </row>
    <row r="38" spans="1:27" x14ac:dyDescent="0.2">
      <c r="A38" s="43" t="s">
        <v>55</v>
      </c>
      <c r="P38" s="19">
        <v>1111</v>
      </c>
      <c r="Q38" s="19">
        <v>1160</v>
      </c>
      <c r="R38" s="19">
        <v>1243</v>
      </c>
      <c r="S38" s="19">
        <v>1267</v>
      </c>
      <c r="T38" s="19">
        <v>1320</v>
      </c>
      <c r="U38" s="19">
        <v>1400</v>
      </c>
      <c r="V38" s="20">
        <v>1424</v>
      </c>
      <c r="W38" s="20">
        <v>1453</v>
      </c>
      <c r="X38" s="20">
        <v>1516</v>
      </c>
      <c r="Y38" s="20">
        <v>1555</v>
      </c>
      <c r="Z38" s="20">
        <v>1409</v>
      </c>
    </row>
    <row r="39" spans="1:27" x14ac:dyDescent="0.2">
      <c r="A39" s="43" t="s">
        <v>56</v>
      </c>
      <c r="P39" s="19">
        <v>992</v>
      </c>
      <c r="Q39" s="19">
        <v>1024</v>
      </c>
      <c r="R39" s="19">
        <v>1031</v>
      </c>
      <c r="S39" s="19">
        <v>1061</v>
      </c>
      <c r="T39" s="19">
        <v>1093</v>
      </c>
      <c r="U39" s="19">
        <v>1133</v>
      </c>
      <c r="V39" s="20">
        <v>1197</v>
      </c>
      <c r="W39" s="20">
        <v>1168</v>
      </c>
      <c r="X39" s="20">
        <v>1192</v>
      </c>
      <c r="Y39" s="20">
        <v>1242</v>
      </c>
      <c r="Z39" s="20">
        <v>1309</v>
      </c>
    </row>
    <row r="40" spans="1:27" x14ac:dyDescent="0.2">
      <c r="A40" s="43" t="s">
        <v>57</v>
      </c>
      <c r="P40" s="19">
        <v>742</v>
      </c>
      <c r="Q40" s="19">
        <v>770</v>
      </c>
      <c r="R40" s="19">
        <v>872</v>
      </c>
      <c r="S40" s="19">
        <v>844</v>
      </c>
      <c r="T40" s="19">
        <v>840</v>
      </c>
      <c r="U40" s="19">
        <v>869</v>
      </c>
      <c r="V40" s="20">
        <v>919</v>
      </c>
      <c r="W40" s="20">
        <v>972</v>
      </c>
      <c r="X40" s="20">
        <v>958</v>
      </c>
      <c r="Y40" s="20">
        <v>963</v>
      </c>
      <c r="Z40" s="20">
        <v>1043</v>
      </c>
    </row>
    <row r="41" spans="1:27" x14ac:dyDescent="0.2">
      <c r="A41" s="44" t="s">
        <v>58</v>
      </c>
      <c r="P41" s="21">
        <v>906</v>
      </c>
      <c r="Q41" s="21">
        <v>869</v>
      </c>
      <c r="R41" s="21">
        <v>901</v>
      </c>
      <c r="S41" s="19">
        <v>985</v>
      </c>
      <c r="T41" s="19">
        <v>989</v>
      </c>
      <c r="U41" s="19">
        <v>995</v>
      </c>
      <c r="V41" s="20">
        <v>1015</v>
      </c>
      <c r="W41" s="20">
        <v>1065</v>
      </c>
      <c r="X41" s="20">
        <v>1083</v>
      </c>
      <c r="Y41" s="20">
        <v>1155</v>
      </c>
      <c r="Z41" s="20">
        <v>1139</v>
      </c>
    </row>
    <row r="42" spans="1:27" x14ac:dyDescent="0.2">
      <c r="A42" s="29" t="s">
        <v>29</v>
      </c>
      <c r="P42" s="21">
        <f t="shared" ref="P42:U42" si="5">SUM(P27:P41)</f>
        <v>18354</v>
      </c>
      <c r="Q42" s="21">
        <f t="shared" si="5"/>
        <v>18846</v>
      </c>
      <c r="R42" s="21">
        <f t="shared" si="5"/>
        <v>19423</v>
      </c>
      <c r="S42" s="21">
        <f t="shared" si="5"/>
        <v>20224</v>
      </c>
      <c r="T42" s="21">
        <f t="shared" si="5"/>
        <v>21088</v>
      </c>
      <c r="U42" s="21">
        <f t="shared" si="5"/>
        <v>21625</v>
      </c>
      <c r="V42" s="22">
        <f t="shared" ref="V42:Z42" si="6">SUM(V27:V41)</f>
        <v>22085</v>
      </c>
      <c r="W42" s="22">
        <f t="shared" si="6"/>
        <v>21664</v>
      </c>
      <c r="X42" s="22">
        <f t="shared" si="6"/>
        <v>22220</v>
      </c>
      <c r="Y42" s="22">
        <f t="shared" ref="Y42" si="7">SUM(Y27:Y41)</f>
        <v>23152</v>
      </c>
      <c r="Z42" s="22">
        <f t="shared" si="6"/>
        <v>23822</v>
      </c>
    </row>
    <row r="43" spans="1:27" x14ac:dyDescent="0.2">
      <c r="AA43" s="23"/>
    </row>
    <row r="44" spans="1:27" x14ac:dyDescent="0.2">
      <c r="A44" s="49" t="s">
        <v>30</v>
      </c>
      <c r="B44" s="57"/>
      <c r="C44" s="57"/>
      <c r="D44" s="57"/>
      <c r="E44" s="57"/>
      <c r="F44" s="57"/>
      <c r="G44" s="57"/>
      <c r="H44" s="59"/>
      <c r="I44" s="57"/>
      <c r="J44" s="57"/>
      <c r="K44" s="57"/>
      <c r="L44" s="57"/>
      <c r="M44" s="57"/>
      <c r="N44" s="57"/>
      <c r="O44" s="57"/>
      <c r="P44" s="49" t="s">
        <v>35</v>
      </c>
      <c r="Q44" s="49" t="s">
        <v>25</v>
      </c>
      <c r="R44" s="49" t="s">
        <v>36</v>
      </c>
      <c r="S44" s="49" t="s">
        <v>40</v>
      </c>
      <c r="T44" s="49" t="s">
        <v>43</v>
      </c>
      <c r="U44" s="49" t="s">
        <v>78</v>
      </c>
      <c r="V44" s="49" t="s">
        <v>81</v>
      </c>
      <c r="W44" s="60" t="s">
        <v>83</v>
      </c>
      <c r="X44" s="58">
        <v>2021</v>
      </c>
      <c r="Y44" s="58">
        <v>2022</v>
      </c>
      <c r="Z44" s="58">
        <v>2023</v>
      </c>
    </row>
    <row r="45" spans="1:27" x14ac:dyDescent="0.2">
      <c r="A45" s="43" t="s">
        <v>31</v>
      </c>
      <c r="H45" s="6"/>
      <c r="P45" s="19">
        <v>12101</v>
      </c>
      <c r="Q45" s="19">
        <v>12423</v>
      </c>
      <c r="R45" s="19">
        <v>12791</v>
      </c>
      <c r="S45" s="19">
        <v>13199</v>
      </c>
      <c r="T45" s="19">
        <v>13709</v>
      </c>
      <c r="U45" s="19">
        <v>14053</v>
      </c>
      <c r="V45" s="20">
        <v>14301</v>
      </c>
      <c r="W45" s="20">
        <v>14051</v>
      </c>
      <c r="X45" s="20">
        <v>14344</v>
      </c>
      <c r="Y45" s="20">
        <v>14885</v>
      </c>
      <c r="Z45" s="20">
        <v>15224</v>
      </c>
    </row>
    <row r="46" spans="1:27" x14ac:dyDescent="0.2">
      <c r="A46" s="43" t="s">
        <v>32</v>
      </c>
      <c r="H46" s="6"/>
      <c r="P46" s="19">
        <v>6252</v>
      </c>
      <c r="Q46" s="19">
        <v>6423</v>
      </c>
      <c r="R46" s="19">
        <f>R47-R45</f>
        <v>6632</v>
      </c>
      <c r="S46" s="19">
        <v>7025</v>
      </c>
      <c r="T46" s="19">
        <v>7379</v>
      </c>
      <c r="U46" s="19">
        <v>7572</v>
      </c>
      <c r="V46" s="20">
        <v>7784</v>
      </c>
      <c r="W46" s="20">
        <v>7613</v>
      </c>
      <c r="X46" s="20">
        <v>7876</v>
      </c>
      <c r="Y46" s="20">
        <v>8267</v>
      </c>
      <c r="Z46" s="20">
        <v>8598</v>
      </c>
    </row>
    <row r="47" spans="1:27" x14ac:dyDescent="0.2">
      <c r="A47" s="45" t="s">
        <v>33</v>
      </c>
      <c r="H47" s="6"/>
      <c r="P47" s="19">
        <f>SUM(P45:P46)</f>
        <v>18353</v>
      </c>
      <c r="Q47" s="19">
        <f>SUM(Q45:Q46)</f>
        <v>18846</v>
      </c>
      <c r="R47" s="19">
        <v>19423</v>
      </c>
      <c r="S47" s="19">
        <f t="shared" ref="S47:X47" si="8">SUM(S45:S46)</f>
        <v>20224</v>
      </c>
      <c r="T47" s="19">
        <f t="shared" si="8"/>
        <v>21088</v>
      </c>
      <c r="U47" s="19">
        <f t="shared" si="8"/>
        <v>21625</v>
      </c>
      <c r="V47" s="20">
        <f t="shared" si="8"/>
        <v>22085</v>
      </c>
      <c r="W47" s="20">
        <f t="shared" si="8"/>
        <v>21664</v>
      </c>
      <c r="X47" s="20">
        <f t="shared" si="8"/>
        <v>22220</v>
      </c>
      <c r="Y47" s="20">
        <f t="shared" ref="Y47:Z47" si="9">SUM(Y45:Y46)</f>
        <v>23152</v>
      </c>
      <c r="Z47" s="20">
        <f t="shared" si="9"/>
        <v>23822</v>
      </c>
    </row>
    <row r="48" spans="1:27" x14ac:dyDescent="0.2">
      <c r="H48" s="6"/>
      <c r="O48" s="24"/>
      <c r="P48" s="23"/>
      <c r="Q48" s="23"/>
      <c r="R48" s="23"/>
      <c r="S48" s="23"/>
      <c r="T48" s="23"/>
      <c r="U48" s="23"/>
      <c r="V48" s="25"/>
      <c r="W48" s="25"/>
      <c r="X48" s="25"/>
      <c r="Y48" s="25"/>
      <c r="Z48" s="25"/>
    </row>
    <row r="49" spans="1:26" x14ac:dyDescent="0.2">
      <c r="A49" s="49" t="s">
        <v>24</v>
      </c>
      <c r="B49" s="61"/>
      <c r="C49" s="59"/>
      <c r="D49" s="57"/>
      <c r="E49" s="57"/>
      <c r="F49" s="57"/>
      <c r="G49" s="57"/>
      <c r="H49" s="59"/>
      <c r="I49" s="57"/>
      <c r="J49" s="57"/>
      <c r="K49" s="57"/>
      <c r="L49" s="57"/>
      <c r="M49" s="57"/>
      <c r="N49" s="57"/>
      <c r="O49" s="57"/>
      <c r="P49" s="49" t="s">
        <v>35</v>
      </c>
      <c r="Q49" s="49" t="s">
        <v>25</v>
      </c>
      <c r="R49" s="49" t="s">
        <v>36</v>
      </c>
      <c r="S49" s="49" t="s">
        <v>40</v>
      </c>
      <c r="T49" s="49" t="s">
        <v>43</v>
      </c>
      <c r="U49" s="49" t="s">
        <v>78</v>
      </c>
      <c r="V49" s="49" t="s">
        <v>81</v>
      </c>
      <c r="W49" s="49" t="s">
        <v>83</v>
      </c>
      <c r="X49" s="58">
        <v>2021</v>
      </c>
      <c r="Y49" s="58">
        <v>2022</v>
      </c>
      <c r="Z49" s="58">
        <v>2023</v>
      </c>
    </row>
    <row r="50" spans="1:26" x14ac:dyDescent="0.2">
      <c r="A50" s="43" t="s">
        <v>59</v>
      </c>
      <c r="H50" s="6"/>
      <c r="P50" s="19">
        <v>160</v>
      </c>
      <c r="Q50" s="19">
        <v>173</v>
      </c>
      <c r="R50" s="19">
        <v>196</v>
      </c>
      <c r="S50" s="19">
        <v>215</v>
      </c>
      <c r="T50" s="19">
        <v>219</v>
      </c>
      <c r="U50" s="19">
        <v>239</v>
      </c>
      <c r="V50" s="20">
        <v>250</v>
      </c>
      <c r="W50" s="20">
        <v>258</v>
      </c>
      <c r="X50" s="20">
        <v>269</v>
      </c>
      <c r="Y50" s="20">
        <v>279</v>
      </c>
      <c r="Z50" s="20">
        <v>256</v>
      </c>
    </row>
    <row r="51" spans="1:26" x14ac:dyDescent="0.2">
      <c r="A51" s="43" t="s">
        <v>60</v>
      </c>
      <c r="H51" s="6"/>
      <c r="P51" s="19">
        <v>526</v>
      </c>
      <c r="Q51" s="19">
        <v>543</v>
      </c>
      <c r="R51" s="19">
        <v>586</v>
      </c>
      <c r="S51" s="19">
        <v>647</v>
      </c>
      <c r="T51" s="19">
        <v>680</v>
      </c>
      <c r="U51" s="19">
        <v>712</v>
      </c>
      <c r="V51" s="20">
        <v>756</v>
      </c>
      <c r="W51" s="20">
        <v>746</v>
      </c>
      <c r="X51" s="20">
        <v>744</v>
      </c>
      <c r="Y51" s="20">
        <v>773</v>
      </c>
      <c r="Z51" s="20">
        <v>805</v>
      </c>
    </row>
    <row r="52" spans="1:26" x14ac:dyDescent="0.2">
      <c r="A52" s="43" t="s">
        <v>61</v>
      </c>
      <c r="P52" s="19">
        <v>843</v>
      </c>
      <c r="Q52" s="19">
        <v>948</v>
      </c>
      <c r="R52" s="19">
        <v>1066</v>
      </c>
      <c r="S52" s="19">
        <v>1151</v>
      </c>
      <c r="T52" s="19">
        <v>1345</v>
      </c>
      <c r="U52" s="19">
        <v>1470</v>
      </c>
      <c r="V52" s="20">
        <v>1629</v>
      </c>
      <c r="W52" s="20">
        <v>1626</v>
      </c>
      <c r="X52" s="20">
        <v>1750</v>
      </c>
      <c r="Y52" s="20">
        <v>1904</v>
      </c>
      <c r="Z52" s="20">
        <v>2135</v>
      </c>
    </row>
    <row r="53" spans="1:26" x14ac:dyDescent="0.2">
      <c r="A53" s="43" t="s">
        <v>62</v>
      </c>
      <c r="P53" s="19">
        <v>3179</v>
      </c>
      <c r="Q53" s="19">
        <v>3187</v>
      </c>
      <c r="R53" s="19">
        <v>3259</v>
      </c>
      <c r="S53" s="19">
        <v>3207</v>
      </c>
      <c r="T53" s="19">
        <v>3356</v>
      </c>
      <c r="U53" s="19">
        <v>3383</v>
      </c>
      <c r="V53" s="20">
        <v>3396</v>
      </c>
      <c r="W53" s="20">
        <v>3229</v>
      </c>
      <c r="X53" s="20">
        <v>3218</v>
      </c>
      <c r="Y53" s="20">
        <v>3384</v>
      </c>
      <c r="Z53" s="20">
        <v>3499</v>
      </c>
    </row>
    <row r="54" spans="1:26" x14ac:dyDescent="0.2">
      <c r="A54" s="43" t="s">
        <v>63</v>
      </c>
      <c r="B54" s="27"/>
      <c r="C54" s="26"/>
      <c r="P54" s="19">
        <v>19</v>
      </c>
      <c r="Q54" s="19">
        <v>15</v>
      </c>
      <c r="R54" s="19">
        <v>16</v>
      </c>
      <c r="S54" s="19">
        <v>11</v>
      </c>
      <c r="T54" s="19">
        <v>19</v>
      </c>
      <c r="U54" s="19">
        <v>13</v>
      </c>
      <c r="V54" s="20">
        <v>16</v>
      </c>
      <c r="W54" s="20">
        <v>24</v>
      </c>
      <c r="X54" s="20">
        <v>20</v>
      </c>
      <c r="Y54" s="20">
        <v>24</v>
      </c>
      <c r="Z54" s="20">
        <v>25</v>
      </c>
    </row>
    <row r="55" spans="1:26" x14ac:dyDescent="0.2">
      <c r="A55" s="43" t="s">
        <v>64</v>
      </c>
      <c r="B55" s="27"/>
      <c r="C55" s="26"/>
      <c r="P55" s="19">
        <v>499</v>
      </c>
      <c r="Q55" s="19">
        <v>604</v>
      </c>
      <c r="R55" s="19">
        <v>684</v>
      </c>
      <c r="S55" s="19">
        <v>814</v>
      </c>
      <c r="T55" s="19">
        <v>998</v>
      </c>
      <c r="U55" s="19">
        <v>1134</v>
      </c>
      <c r="V55" s="20">
        <v>1282</v>
      </c>
      <c r="W55" s="20">
        <v>1278</v>
      </c>
      <c r="X55" s="20">
        <v>1359</v>
      </c>
      <c r="Y55" s="20">
        <v>1496</v>
      </c>
      <c r="Z55" s="20">
        <v>1587</v>
      </c>
    </row>
    <row r="56" spans="1:26" x14ac:dyDescent="0.2">
      <c r="A56" s="43" t="s">
        <v>65</v>
      </c>
      <c r="B56" s="27"/>
      <c r="C56" s="26"/>
      <c r="H56" s="6"/>
      <c r="I56" s="6"/>
      <c r="P56" s="19">
        <v>13128</v>
      </c>
      <c r="Q56" s="19">
        <v>13376</v>
      </c>
      <c r="R56" s="19">
        <v>13616</v>
      </c>
      <c r="S56" s="19">
        <v>14179</v>
      </c>
      <c r="T56" s="19">
        <v>14471</v>
      </c>
      <c r="U56" s="19">
        <v>14674</v>
      </c>
      <c r="V56" s="20">
        <v>14756</v>
      </c>
      <c r="W56" s="20">
        <v>14503</v>
      </c>
      <c r="X56" s="20">
        <v>14860</v>
      </c>
      <c r="Y56" s="20">
        <v>15292</v>
      </c>
      <c r="Z56" s="20">
        <v>15515</v>
      </c>
    </row>
    <row r="57" spans="1:26" x14ac:dyDescent="0.2">
      <c r="A57" s="29" t="s">
        <v>27</v>
      </c>
      <c r="B57" s="26"/>
      <c r="C57" s="26"/>
      <c r="G57" s="28"/>
      <c r="H57" s="6"/>
      <c r="I57" s="6"/>
      <c r="J57" s="6"/>
      <c r="K57" s="6"/>
      <c r="L57" s="6"/>
      <c r="M57" s="28"/>
      <c r="P57" s="21">
        <f t="shared" ref="P57:U57" si="10">SUM(P50:P56)</f>
        <v>18354</v>
      </c>
      <c r="Q57" s="21">
        <f t="shared" si="10"/>
        <v>18846</v>
      </c>
      <c r="R57" s="21">
        <f t="shared" si="10"/>
        <v>19423</v>
      </c>
      <c r="S57" s="21">
        <f t="shared" si="10"/>
        <v>20224</v>
      </c>
      <c r="T57" s="21">
        <f t="shared" si="10"/>
        <v>21088</v>
      </c>
      <c r="U57" s="21">
        <f t="shared" si="10"/>
        <v>21625</v>
      </c>
      <c r="V57" s="22">
        <f t="shared" ref="V57:X57" si="11">SUM(V50:V56)</f>
        <v>22085</v>
      </c>
      <c r="W57" s="22">
        <f t="shared" si="11"/>
        <v>21664</v>
      </c>
      <c r="X57" s="22">
        <f t="shared" si="11"/>
        <v>22220</v>
      </c>
      <c r="Y57" s="22">
        <f t="shared" ref="Y57:Z57" si="12">SUM(Y50:Y56)</f>
        <v>23152</v>
      </c>
      <c r="Z57" s="22">
        <f t="shared" si="12"/>
        <v>23822</v>
      </c>
    </row>
    <row r="58" spans="1:26" x14ac:dyDescent="0.2">
      <c r="G58" s="28"/>
      <c r="H58" s="6"/>
      <c r="I58" s="6"/>
      <c r="J58" s="6"/>
      <c r="K58" s="6"/>
      <c r="L58" s="6"/>
      <c r="M58" s="28"/>
    </row>
    <row r="59" spans="1:26" x14ac:dyDescent="0.2">
      <c r="G59" s="28"/>
      <c r="H59" s="6"/>
      <c r="I59" s="6"/>
      <c r="J59" s="6"/>
      <c r="K59" s="6"/>
      <c r="L59" s="6"/>
      <c r="M59" s="28"/>
      <c r="Q59" s="62" t="s">
        <v>41</v>
      </c>
      <c r="R59" s="62" t="s">
        <v>36</v>
      </c>
      <c r="S59" s="62" t="s">
        <v>40</v>
      </c>
      <c r="T59" s="62" t="s">
        <v>43</v>
      </c>
      <c r="U59" s="62" t="s">
        <v>78</v>
      </c>
      <c r="V59" s="62" t="s">
        <v>81</v>
      </c>
      <c r="W59" s="62" t="s">
        <v>83</v>
      </c>
      <c r="X59" s="63">
        <v>2021</v>
      </c>
      <c r="Y59" s="64">
        <v>2022</v>
      </c>
      <c r="Z59" s="64">
        <v>2023</v>
      </c>
    </row>
    <row r="60" spans="1:26" x14ac:dyDescent="0.2">
      <c r="G60" s="28"/>
      <c r="H60" s="6"/>
      <c r="I60" s="6"/>
      <c r="J60" s="6"/>
      <c r="K60" s="6"/>
      <c r="L60" s="6"/>
      <c r="M60" s="28"/>
      <c r="Q60" s="42" t="s">
        <v>37</v>
      </c>
      <c r="R60" s="31">
        <v>266</v>
      </c>
      <c r="S60" s="31">
        <v>283</v>
      </c>
      <c r="T60" s="32">
        <v>334</v>
      </c>
      <c r="U60" s="32">
        <v>287</v>
      </c>
      <c r="V60" s="33">
        <v>293</v>
      </c>
      <c r="W60" s="33">
        <v>268</v>
      </c>
      <c r="X60" s="33">
        <v>297</v>
      </c>
      <c r="Y60" s="33">
        <v>369</v>
      </c>
      <c r="Z60" s="33">
        <v>351</v>
      </c>
    </row>
    <row r="61" spans="1:26" x14ac:dyDescent="0.2">
      <c r="G61" s="28"/>
      <c r="H61" s="6"/>
      <c r="I61" s="6"/>
      <c r="J61" s="6"/>
      <c r="K61" s="6"/>
      <c r="L61" s="6"/>
      <c r="M61" s="6"/>
    </row>
    <row r="62" spans="1:26" ht="25.5" x14ac:dyDescent="0.2">
      <c r="G62" s="28"/>
      <c r="H62" s="6"/>
      <c r="I62" s="6"/>
      <c r="J62" s="6"/>
      <c r="K62" s="6"/>
      <c r="L62" s="6"/>
      <c r="M62" s="6"/>
      <c r="Q62" s="62" t="s">
        <v>84</v>
      </c>
      <c r="R62" s="62">
        <v>2015</v>
      </c>
      <c r="S62" s="62" t="s">
        <v>40</v>
      </c>
      <c r="T62" s="62" t="s">
        <v>43</v>
      </c>
      <c r="U62" s="62" t="s">
        <v>78</v>
      </c>
      <c r="V62" s="62" t="s">
        <v>81</v>
      </c>
      <c r="W62" s="60" t="s">
        <v>83</v>
      </c>
      <c r="X62" s="63">
        <v>2021</v>
      </c>
      <c r="Y62" s="64">
        <v>2022</v>
      </c>
      <c r="Z62" s="64">
        <v>2023</v>
      </c>
    </row>
    <row r="63" spans="1:26" x14ac:dyDescent="0.2">
      <c r="G63" s="28"/>
      <c r="H63" s="6"/>
      <c r="I63" s="6"/>
      <c r="J63" s="6"/>
      <c r="K63" s="6"/>
      <c r="L63" s="6"/>
      <c r="M63" s="6"/>
      <c r="Q63" s="30" t="s">
        <v>37</v>
      </c>
      <c r="R63" s="31">
        <v>631</v>
      </c>
      <c r="S63" s="31">
        <v>665</v>
      </c>
      <c r="T63" s="31">
        <v>738</v>
      </c>
      <c r="U63" s="31">
        <v>839</v>
      </c>
      <c r="V63" s="34">
        <v>910</v>
      </c>
      <c r="W63" s="34">
        <v>913</v>
      </c>
      <c r="X63" s="34">
        <v>952</v>
      </c>
      <c r="Y63" s="34">
        <v>1021</v>
      </c>
      <c r="Z63" s="34">
        <v>1096</v>
      </c>
    </row>
    <row r="64" spans="1:26" x14ac:dyDescent="0.2">
      <c r="G64" s="28"/>
      <c r="H64" s="6"/>
      <c r="I64" s="6"/>
      <c r="J64" s="6"/>
      <c r="K64" s="6"/>
      <c r="L64" s="6"/>
      <c r="M64" s="6"/>
      <c r="Q64" s="30" t="s">
        <v>38</v>
      </c>
      <c r="R64" s="31">
        <v>18792</v>
      </c>
      <c r="S64" s="31">
        <v>19559</v>
      </c>
      <c r="T64" s="31">
        <f>T47-T63</f>
        <v>20350</v>
      </c>
      <c r="U64" s="31">
        <v>20786</v>
      </c>
      <c r="V64" s="34">
        <f>V65-V63</f>
        <v>21175</v>
      </c>
      <c r="W64" s="34">
        <f>W65-W63</f>
        <v>20751</v>
      </c>
      <c r="X64" s="34">
        <f>X65-X63</f>
        <v>21268</v>
      </c>
      <c r="Y64" s="34">
        <f>Y65-Y63</f>
        <v>22131</v>
      </c>
      <c r="Z64" s="34">
        <f>Z65-Z63</f>
        <v>22726</v>
      </c>
    </row>
    <row r="65" spans="1:26" x14ac:dyDescent="0.2">
      <c r="E65" s="6"/>
      <c r="F65" s="6"/>
      <c r="H65" s="6"/>
      <c r="I65" s="6"/>
      <c r="J65" s="6"/>
      <c r="K65" s="6"/>
      <c r="L65" s="6"/>
      <c r="M65" s="6"/>
      <c r="Q65" s="35" t="s">
        <v>27</v>
      </c>
      <c r="R65" s="31">
        <f>SUM(R63:R64)</f>
        <v>19423</v>
      </c>
      <c r="S65" s="31">
        <f>SUM(S63:S64)</f>
        <v>20224</v>
      </c>
      <c r="T65" s="32">
        <f>SUM(T63:T64)</f>
        <v>21088</v>
      </c>
      <c r="U65" s="32">
        <f>SUM(U63:U64)</f>
        <v>21625</v>
      </c>
      <c r="V65" s="33">
        <v>22085</v>
      </c>
      <c r="W65" s="33">
        <v>21664</v>
      </c>
      <c r="X65" s="33">
        <v>22220</v>
      </c>
      <c r="Y65" s="33">
        <v>23152</v>
      </c>
      <c r="Z65" s="33">
        <v>23822</v>
      </c>
    </row>
    <row r="66" spans="1:26" x14ac:dyDescent="0.2">
      <c r="H66" s="6"/>
      <c r="I66" s="6"/>
      <c r="J66" s="6"/>
      <c r="K66" s="6"/>
      <c r="L66" s="6"/>
      <c r="M66" s="6"/>
    </row>
    <row r="67" spans="1:26" x14ac:dyDescent="0.2">
      <c r="A67" s="49" t="s">
        <v>28</v>
      </c>
      <c r="B67" s="57"/>
      <c r="C67" s="57"/>
      <c r="D67" s="57"/>
      <c r="E67" s="57"/>
      <c r="F67" s="57"/>
      <c r="G67" s="57"/>
      <c r="H67" s="59"/>
      <c r="I67" s="59"/>
      <c r="J67" s="59"/>
      <c r="K67" s="59"/>
      <c r="L67" s="59"/>
      <c r="M67" s="59"/>
      <c r="N67" s="57"/>
      <c r="O67" s="57"/>
      <c r="P67" s="58">
        <v>2013</v>
      </c>
      <c r="Q67" s="49">
        <v>2014</v>
      </c>
      <c r="R67" s="49" t="s">
        <v>36</v>
      </c>
      <c r="S67" s="49" t="s">
        <v>40</v>
      </c>
      <c r="T67" s="49" t="s">
        <v>43</v>
      </c>
      <c r="U67" s="49" t="s">
        <v>78</v>
      </c>
      <c r="V67" s="49" t="s">
        <v>81</v>
      </c>
      <c r="W67" s="49" t="s">
        <v>83</v>
      </c>
      <c r="X67" s="58">
        <v>2021</v>
      </c>
      <c r="Y67" s="64">
        <v>2022</v>
      </c>
      <c r="Z67" s="64">
        <v>2023</v>
      </c>
    </row>
    <row r="68" spans="1:26" x14ac:dyDescent="0.2">
      <c r="A68" s="36">
        <v>3</v>
      </c>
      <c r="P68" s="19">
        <v>592</v>
      </c>
      <c r="Q68" s="19">
        <v>549</v>
      </c>
      <c r="R68" s="19">
        <v>631</v>
      </c>
      <c r="S68" s="19">
        <v>609</v>
      </c>
      <c r="T68" s="19">
        <v>626</v>
      </c>
      <c r="U68" s="19">
        <v>638</v>
      </c>
      <c r="V68" s="20">
        <v>711</v>
      </c>
      <c r="W68" s="20">
        <v>543</v>
      </c>
      <c r="X68" s="20">
        <v>517</v>
      </c>
      <c r="Y68" s="20">
        <v>583</v>
      </c>
      <c r="Z68" s="20">
        <v>605</v>
      </c>
    </row>
    <row r="69" spans="1:26" x14ac:dyDescent="0.2">
      <c r="A69" s="36">
        <v>4</v>
      </c>
      <c r="P69" s="19">
        <v>859</v>
      </c>
      <c r="Q69" s="19">
        <v>901</v>
      </c>
      <c r="R69" s="19">
        <v>855</v>
      </c>
      <c r="S69" s="19">
        <v>942</v>
      </c>
      <c r="T69" s="19">
        <v>995</v>
      </c>
      <c r="U69" s="19">
        <v>981</v>
      </c>
      <c r="V69" s="20">
        <v>1015</v>
      </c>
      <c r="W69" s="20">
        <v>969</v>
      </c>
      <c r="X69" s="20">
        <v>924</v>
      </c>
      <c r="Y69" s="20">
        <v>870</v>
      </c>
      <c r="Z69" s="20">
        <v>936</v>
      </c>
    </row>
    <row r="70" spans="1:26" x14ac:dyDescent="0.2">
      <c r="A70" s="36">
        <v>5</v>
      </c>
      <c r="P70" s="19">
        <v>1215</v>
      </c>
      <c r="Q70" s="19">
        <v>1137</v>
      </c>
      <c r="R70" s="19">
        <v>1137</v>
      </c>
      <c r="S70" s="19">
        <v>1194</v>
      </c>
      <c r="T70" s="19">
        <v>1319</v>
      </c>
      <c r="U70" s="19">
        <v>1302</v>
      </c>
      <c r="V70" s="20">
        <v>1311</v>
      </c>
      <c r="W70" s="20">
        <v>1204</v>
      </c>
      <c r="X70" s="20">
        <v>1365</v>
      </c>
      <c r="Y70" s="20">
        <v>1286</v>
      </c>
      <c r="Z70" s="20">
        <v>1206</v>
      </c>
    </row>
    <row r="71" spans="1:26" x14ac:dyDescent="0.2">
      <c r="A71" s="36">
        <v>6</v>
      </c>
      <c r="P71" s="19">
        <v>1164</v>
      </c>
      <c r="Q71" s="19">
        <v>1269</v>
      </c>
      <c r="R71" s="19">
        <v>1232</v>
      </c>
      <c r="S71" s="19">
        <v>1296</v>
      </c>
      <c r="T71" s="19">
        <v>1396</v>
      </c>
      <c r="U71" s="19">
        <v>1461</v>
      </c>
      <c r="V71" s="20">
        <v>1490</v>
      </c>
      <c r="W71" s="20">
        <v>1391</v>
      </c>
      <c r="X71" s="20">
        <v>1482</v>
      </c>
      <c r="Y71" s="20">
        <v>1633</v>
      </c>
      <c r="Z71" s="20">
        <v>1636</v>
      </c>
    </row>
    <row r="72" spans="1:26" x14ac:dyDescent="0.2">
      <c r="A72" s="36">
        <v>7</v>
      </c>
      <c r="P72" s="19">
        <v>1426</v>
      </c>
      <c r="Q72" s="19">
        <v>1349</v>
      </c>
      <c r="R72" s="19">
        <v>1466</v>
      </c>
      <c r="S72" s="19">
        <v>1438</v>
      </c>
      <c r="T72" s="19">
        <v>1535</v>
      </c>
      <c r="U72" s="19">
        <v>1652</v>
      </c>
      <c r="V72" s="20">
        <v>1679</v>
      </c>
      <c r="W72" s="20">
        <v>1637</v>
      </c>
      <c r="X72" s="20">
        <v>1704</v>
      </c>
      <c r="Y72" s="20">
        <v>1763</v>
      </c>
      <c r="Z72" s="20">
        <v>1930</v>
      </c>
    </row>
    <row r="73" spans="1:26" x14ac:dyDescent="0.2">
      <c r="A73" s="36">
        <v>8</v>
      </c>
      <c r="P73" s="19">
        <v>1596</v>
      </c>
      <c r="Q73" s="19">
        <v>1678</v>
      </c>
      <c r="R73" s="19">
        <v>1579</v>
      </c>
      <c r="S73" s="19">
        <v>1734</v>
      </c>
      <c r="T73" s="19">
        <v>1738</v>
      </c>
      <c r="U73" s="19">
        <v>1873</v>
      </c>
      <c r="V73" s="20">
        <v>1858</v>
      </c>
      <c r="W73" s="20">
        <v>1811</v>
      </c>
      <c r="X73" s="20">
        <v>1925</v>
      </c>
      <c r="Y73" s="20">
        <v>2027</v>
      </c>
      <c r="Z73" s="20">
        <v>2082</v>
      </c>
    </row>
    <row r="74" spans="1:26" x14ac:dyDescent="0.2">
      <c r="A74" s="36">
        <v>9</v>
      </c>
      <c r="P74" s="19">
        <v>1709</v>
      </c>
      <c r="Q74" s="19">
        <v>1722</v>
      </c>
      <c r="R74" s="19">
        <v>1798</v>
      </c>
      <c r="S74" s="19">
        <v>1760</v>
      </c>
      <c r="T74" s="19">
        <v>1899</v>
      </c>
      <c r="U74" s="19">
        <v>1862</v>
      </c>
      <c r="V74" s="20">
        <v>1961</v>
      </c>
      <c r="W74" s="20">
        <v>1941</v>
      </c>
      <c r="X74" s="20">
        <v>1941</v>
      </c>
      <c r="Y74" s="20">
        <v>2170</v>
      </c>
      <c r="Z74" s="20">
        <v>2223</v>
      </c>
    </row>
    <row r="75" spans="1:26" x14ac:dyDescent="0.2">
      <c r="A75" s="36">
        <v>10</v>
      </c>
      <c r="P75" s="19">
        <v>1570</v>
      </c>
      <c r="Q75" s="19">
        <v>1687</v>
      </c>
      <c r="R75" s="19">
        <v>1660</v>
      </c>
      <c r="S75" s="19">
        <v>1836</v>
      </c>
      <c r="T75" s="19">
        <v>1780</v>
      </c>
      <c r="U75" s="19">
        <v>1880</v>
      </c>
      <c r="V75" s="20">
        <v>1825</v>
      </c>
      <c r="W75" s="20">
        <v>1883</v>
      </c>
      <c r="X75" s="20">
        <v>1920</v>
      </c>
      <c r="Y75" s="20">
        <v>2027</v>
      </c>
      <c r="Z75" s="20">
        <v>2168</v>
      </c>
    </row>
    <row r="76" spans="1:26" x14ac:dyDescent="0.2">
      <c r="A76" s="36">
        <v>11</v>
      </c>
      <c r="P76" s="19">
        <v>1383</v>
      </c>
      <c r="Q76" s="19">
        <v>1507</v>
      </c>
      <c r="R76" s="19">
        <v>1595</v>
      </c>
      <c r="S76" s="19">
        <v>1586</v>
      </c>
      <c r="T76" s="19">
        <v>1723</v>
      </c>
      <c r="U76" s="19">
        <v>1684</v>
      </c>
      <c r="V76" s="20">
        <v>1751</v>
      </c>
      <c r="W76" s="20">
        <v>1676</v>
      </c>
      <c r="X76" s="20">
        <v>1749</v>
      </c>
      <c r="Y76" s="20">
        <v>1835</v>
      </c>
      <c r="Z76" s="20">
        <v>1952</v>
      </c>
    </row>
    <row r="77" spans="1:26" x14ac:dyDescent="0.2">
      <c r="A77" s="36">
        <v>12</v>
      </c>
      <c r="P77" s="19">
        <v>1165</v>
      </c>
      <c r="Q77" s="19">
        <v>1302</v>
      </c>
      <c r="R77" s="19">
        <v>1418</v>
      </c>
      <c r="S77" s="19">
        <v>1512</v>
      </c>
      <c r="T77" s="19">
        <v>1475</v>
      </c>
      <c r="U77" s="19">
        <v>1605</v>
      </c>
      <c r="V77" s="20">
        <v>1575</v>
      </c>
      <c r="W77" s="20">
        <v>1614</v>
      </c>
      <c r="X77" s="20">
        <v>1574</v>
      </c>
      <c r="Y77" s="20">
        <v>1662</v>
      </c>
      <c r="Z77" s="20">
        <v>1684</v>
      </c>
    </row>
    <row r="78" spans="1:26" x14ac:dyDescent="0.2">
      <c r="A78" s="36">
        <v>13</v>
      </c>
      <c r="P78" s="19">
        <v>1180</v>
      </c>
      <c r="Q78" s="19">
        <v>1144</v>
      </c>
      <c r="R78" s="19">
        <v>1264</v>
      </c>
      <c r="S78" s="19">
        <v>1370</v>
      </c>
      <c r="T78" s="19">
        <v>1470</v>
      </c>
      <c r="U78" s="19">
        <v>1401</v>
      </c>
      <c r="V78" s="20">
        <v>1501</v>
      </c>
      <c r="W78" s="20">
        <v>1454</v>
      </c>
      <c r="X78" s="20">
        <v>1509</v>
      </c>
      <c r="Y78" s="20">
        <v>1521</v>
      </c>
      <c r="Z78" s="20">
        <v>1565</v>
      </c>
    </row>
    <row r="79" spans="1:26" x14ac:dyDescent="0.2">
      <c r="A79" s="36">
        <v>14</v>
      </c>
      <c r="P79" s="19">
        <v>1052</v>
      </c>
      <c r="Q79" s="19">
        <v>1126</v>
      </c>
      <c r="R79" s="19">
        <v>1101</v>
      </c>
      <c r="S79" s="19">
        <v>1207</v>
      </c>
      <c r="T79" s="19">
        <v>1314</v>
      </c>
      <c r="U79" s="19">
        <v>1352</v>
      </c>
      <c r="V79" s="20">
        <v>1317</v>
      </c>
      <c r="W79" s="20">
        <v>1370</v>
      </c>
      <c r="X79" s="20">
        <v>1361</v>
      </c>
      <c r="Y79" s="20">
        <v>1421</v>
      </c>
      <c r="Z79" s="20">
        <v>1430</v>
      </c>
    </row>
    <row r="80" spans="1:26" x14ac:dyDescent="0.2">
      <c r="A80" s="36">
        <v>15</v>
      </c>
      <c r="P80" s="19">
        <v>1018</v>
      </c>
      <c r="Q80" s="19">
        <v>991</v>
      </c>
      <c r="R80" s="19">
        <v>1082</v>
      </c>
      <c r="S80" s="19">
        <v>1033</v>
      </c>
      <c r="T80" s="19">
        <v>1135</v>
      </c>
      <c r="U80" s="19">
        <v>1186</v>
      </c>
      <c r="V80" s="20">
        <v>1242</v>
      </c>
      <c r="W80" s="20">
        <v>1204</v>
      </c>
      <c r="X80" s="20">
        <v>1289</v>
      </c>
      <c r="Y80" s="20">
        <v>1307</v>
      </c>
      <c r="Z80" s="20">
        <v>1316</v>
      </c>
    </row>
    <row r="81" spans="1:26" x14ac:dyDescent="0.2">
      <c r="A81" s="36">
        <v>16</v>
      </c>
      <c r="P81" s="19">
        <v>857</v>
      </c>
      <c r="Q81" s="19">
        <v>959</v>
      </c>
      <c r="R81" s="19">
        <v>966</v>
      </c>
      <c r="S81" s="19">
        <v>1018</v>
      </c>
      <c r="T81" s="19">
        <v>978</v>
      </c>
      <c r="U81" s="19">
        <v>1043</v>
      </c>
      <c r="V81" s="20">
        <v>1081</v>
      </c>
      <c r="W81" s="20">
        <v>1136</v>
      </c>
      <c r="X81" s="20">
        <v>1107</v>
      </c>
      <c r="Y81" s="20">
        <v>1149</v>
      </c>
      <c r="Z81" s="20">
        <v>1197</v>
      </c>
    </row>
    <row r="82" spans="1:26" x14ac:dyDescent="0.2">
      <c r="A82" s="36">
        <v>17</v>
      </c>
      <c r="P82" s="19">
        <v>780</v>
      </c>
      <c r="Q82" s="19">
        <v>765</v>
      </c>
      <c r="R82" s="19">
        <v>871</v>
      </c>
      <c r="S82" s="19">
        <v>865</v>
      </c>
      <c r="T82" s="19">
        <v>890</v>
      </c>
      <c r="U82" s="19">
        <v>865</v>
      </c>
      <c r="V82" s="20">
        <v>933</v>
      </c>
      <c r="W82" s="20">
        <v>960</v>
      </c>
      <c r="X82" s="20">
        <v>981</v>
      </c>
      <c r="Y82" s="20">
        <v>967</v>
      </c>
      <c r="Z82" s="20">
        <v>1003</v>
      </c>
    </row>
    <row r="83" spans="1:26" x14ac:dyDescent="0.2">
      <c r="A83" s="36">
        <v>18</v>
      </c>
      <c r="P83" s="19">
        <v>474</v>
      </c>
      <c r="Q83" s="19">
        <v>469</v>
      </c>
      <c r="R83" s="19">
        <v>479</v>
      </c>
      <c r="S83" s="19">
        <v>522</v>
      </c>
      <c r="T83" s="19">
        <v>508</v>
      </c>
      <c r="U83" s="19">
        <v>527</v>
      </c>
      <c r="V83" s="20">
        <v>507</v>
      </c>
      <c r="W83" s="20">
        <v>549</v>
      </c>
      <c r="X83" s="20">
        <v>543</v>
      </c>
      <c r="Y83" s="20">
        <v>583</v>
      </c>
      <c r="Z83" s="20">
        <v>557</v>
      </c>
    </row>
    <row r="84" spans="1:26" x14ac:dyDescent="0.2">
      <c r="A84" s="36">
        <v>19</v>
      </c>
      <c r="P84" s="19">
        <v>176</v>
      </c>
      <c r="Q84" s="19">
        <v>141</v>
      </c>
      <c r="R84" s="19">
        <v>153</v>
      </c>
      <c r="S84" s="19">
        <v>152</v>
      </c>
      <c r="T84" s="19">
        <v>174</v>
      </c>
      <c r="U84" s="19">
        <v>173</v>
      </c>
      <c r="V84" s="20">
        <v>169</v>
      </c>
      <c r="W84" s="20">
        <v>170</v>
      </c>
      <c r="X84" s="20">
        <v>175</v>
      </c>
      <c r="Y84" s="20">
        <v>190</v>
      </c>
      <c r="Z84" s="20">
        <v>167</v>
      </c>
    </row>
    <row r="85" spans="1:26" x14ac:dyDescent="0.2">
      <c r="A85" s="36">
        <v>20</v>
      </c>
      <c r="P85" s="19">
        <v>95</v>
      </c>
      <c r="Q85" s="19">
        <v>113</v>
      </c>
      <c r="R85" s="19">
        <v>95</v>
      </c>
      <c r="S85" s="19">
        <v>106</v>
      </c>
      <c r="T85" s="19">
        <v>102</v>
      </c>
      <c r="U85" s="19">
        <v>107</v>
      </c>
      <c r="V85" s="20">
        <v>120</v>
      </c>
      <c r="W85" s="20">
        <v>115</v>
      </c>
      <c r="X85" s="20">
        <v>114</v>
      </c>
      <c r="Y85" s="20">
        <v>116</v>
      </c>
      <c r="Z85" s="20">
        <v>127</v>
      </c>
    </row>
    <row r="86" spans="1:26" x14ac:dyDescent="0.2">
      <c r="A86" s="36">
        <v>21</v>
      </c>
      <c r="P86" s="19">
        <v>43</v>
      </c>
      <c r="Q86" s="19">
        <v>37</v>
      </c>
      <c r="R86" s="19">
        <v>41</v>
      </c>
      <c r="S86" s="19">
        <v>44</v>
      </c>
      <c r="T86" s="19">
        <v>31</v>
      </c>
      <c r="U86" s="19">
        <v>33</v>
      </c>
      <c r="V86" s="20">
        <v>39</v>
      </c>
      <c r="W86" s="20">
        <v>37</v>
      </c>
      <c r="X86" s="20">
        <v>40</v>
      </c>
      <c r="Y86" s="20">
        <v>42</v>
      </c>
      <c r="Z86" s="20">
        <v>38</v>
      </c>
    </row>
    <row r="87" spans="1:26" x14ac:dyDescent="0.2">
      <c r="A87" s="36" t="s">
        <v>27</v>
      </c>
      <c r="P87" s="19">
        <f t="shared" ref="P87:U87" si="13">SUM(P68:P86)</f>
        <v>18354</v>
      </c>
      <c r="Q87" s="19">
        <f t="shared" si="13"/>
        <v>18846</v>
      </c>
      <c r="R87" s="19">
        <f t="shared" si="13"/>
        <v>19423</v>
      </c>
      <c r="S87" s="19">
        <f t="shared" si="13"/>
        <v>20224</v>
      </c>
      <c r="T87" s="19">
        <f t="shared" si="13"/>
        <v>21088</v>
      </c>
      <c r="U87" s="19">
        <f t="shared" si="13"/>
        <v>21625</v>
      </c>
      <c r="V87" s="20">
        <f t="shared" ref="V87:X87" si="14">SUM(V68:V86)</f>
        <v>22085</v>
      </c>
      <c r="W87" s="20">
        <f t="shared" si="14"/>
        <v>21664</v>
      </c>
      <c r="X87" s="20">
        <f t="shared" si="14"/>
        <v>22220</v>
      </c>
      <c r="Y87" s="20">
        <f t="shared" ref="Y87:Z87" si="15">SUM(Y68:Y86)</f>
        <v>23152</v>
      </c>
      <c r="Z87" s="20">
        <f t="shared" si="15"/>
        <v>23822</v>
      </c>
    </row>
    <row r="89" spans="1:26" x14ac:dyDescent="0.2">
      <c r="A89" s="49" t="s">
        <v>23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9"/>
      <c r="O89" s="57"/>
      <c r="P89" s="49" t="s">
        <v>35</v>
      </c>
      <c r="Q89" s="49" t="s">
        <v>25</v>
      </c>
      <c r="R89" s="49" t="s">
        <v>36</v>
      </c>
      <c r="S89" s="49" t="s">
        <v>40</v>
      </c>
      <c r="T89" s="49" t="s">
        <v>43</v>
      </c>
      <c r="U89" s="49" t="s">
        <v>78</v>
      </c>
      <c r="V89" s="49" t="s">
        <v>81</v>
      </c>
      <c r="W89" s="49" t="s">
        <v>83</v>
      </c>
      <c r="X89" s="58">
        <v>2021</v>
      </c>
      <c r="Y89" s="64">
        <v>2022</v>
      </c>
      <c r="Z89" s="64">
        <v>2023</v>
      </c>
    </row>
    <row r="90" spans="1:26" x14ac:dyDescent="0.2">
      <c r="A90" s="37" t="s">
        <v>87</v>
      </c>
      <c r="N90" s="6"/>
      <c r="P90" s="9">
        <v>10916</v>
      </c>
      <c r="Q90" s="9">
        <v>11417</v>
      </c>
      <c r="R90" s="9">
        <v>11879</v>
      </c>
      <c r="S90" s="9">
        <v>12598</v>
      </c>
      <c r="T90" s="9">
        <v>13207</v>
      </c>
      <c r="U90" s="9">
        <v>13794</v>
      </c>
      <c r="V90" s="9">
        <v>14388</v>
      </c>
      <c r="W90" s="9">
        <v>15316</v>
      </c>
      <c r="X90" s="9">
        <v>15706</v>
      </c>
      <c r="Y90" s="9">
        <v>16688</v>
      </c>
      <c r="Z90" s="9">
        <v>17273</v>
      </c>
    </row>
    <row r="91" spans="1:26" x14ac:dyDescent="0.2">
      <c r="A91" s="37" t="s">
        <v>88</v>
      </c>
      <c r="N91" s="6"/>
      <c r="P91" s="9">
        <v>3604</v>
      </c>
      <c r="Q91" s="9">
        <v>3630</v>
      </c>
      <c r="R91" s="9">
        <v>3652</v>
      </c>
      <c r="S91" s="9">
        <v>3608</v>
      </c>
      <c r="T91" s="9">
        <v>3621</v>
      </c>
      <c r="U91" s="9">
        <v>3533</v>
      </c>
      <c r="V91" s="9">
        <v>3291</v>
      </c>
      <c r="W91" s="9">
        <v>3075</v>
      </c>
      <c r="X91" s="9">
        <v>3278</v>
      </c>
      <c r="Y91" s="9">
        <v>3187</v>
      </c>
      <c r="Z91" s="9">
        <v>3129</v>
      </c>
    </row>
    <row r="92" spans="1:26" x14ac:dyDescent="0.2">
      <c r="A92" s="37" t="s">
        <v>89</v>
      </c>
      <c r="N92" s="6"/>
      <c r="P92" s="9">
        <v>852</v>
      </c>
      <c r="Q92" s="9">
        <v>912</v>
      </c>
      <c r="R92" s="9">
        <v>953</v>
      </c>
      <c r="S92" s="9">
        <v>948</v>
      </c>
      <c r="T92" s="9">
        <v>998</v>
      </c>
      <c r="U92" s="9">
        <v>1047</v>
      </c>
      <c r="V92" s="9">
        <v>1028</v>
      </c>
      <c r="W92" s="9">
        <v>1107</v>
      </c>
      <c r="X92" s="9">
        <v>1151</v>
      </c>
      <c r="Y92" s="9">
        <v>1193</v>
      </c>
      <c r="Z92" s="9">
        <v>1270</v>
      </c>
    </row>
    <row r="93" spans="1:26" x14ac:dyDescent="0.2">
      <c r="A93" s="37" t="s">
        <v>90</v>
      </c>
      <c r="N93" s="6"/>
      <c r="P93" s="9">
        <v>163</v>
      </c>
      <c r="Q93" s="9">
        <v>134</v>
      </c>
      <c r="R93" s="9">
        <v>148</v>
      </c>
      <c r="S93" s="9">
        <v>164</v>
      </c>
      <c r="T93" s="9">
        <v>164</v>
      </c>
      <c r="U93" s="9">
        <v>179</v>
      </c>
      <c r="V93" s="9">
        <v>198</v>
      </c>
      <c r="W93" s="9">
        <v>141</v>
      </c>
      <c r="X93" s="9">
        <v>118</v>
      </c>
      <c r="Y93" s="9">
        <v>138</v>
      </c>
      <c r="Z93" s="9">
        <v>130</v>
      </c>
    </row>
    <row r="94" spans="1:26" x14ac:dyDescent="0.2">
      <c r="A94" s="37" t="s">
        <v>91</v>
      </c>
      <c r="N94" s="6"/>
      <c r="P94" s="9">
        <v>134</v>
      </c>
      <c r="Q94" s="9">
        <v>140</v>
      </c>
      <c r="R94" s="9">
        <v>150</v>
      </c>
      <c r="S94" s="9">
        <v>137</v>
      </c>
      <c r="T94" s="9">
        <v>138</v>
      </c>
      <c r="U94" s="9">
        <v>133</v>
      </c>
      <c r="V94" s="9">
        <v>126</v>
      </c>
      <c r="W94" s="9">
        <v>94</v>
      </c>
      <c r="X94" s="9">
        <v>81</v>
      </c>
      <c r="Y94" s="9">
        <v>78</v>
      </c>
      <c r="Z94" s="9">
        <v>69</v>
      </c>
    </row>
    <row r="95" spans="1:26" x14ac:dyDescent="0.2">
      <c r="A95" s="37" t="s">
        <v>92</v>
      </c>
      <c r="N95" s="6"/>
      <c r="P95" s="9">
        <v>19</v>
      </c>
      <c r="Q95" s="9">
        <v>26</v>
      </c>
      <c r="R95" s="9">
        <v>18</v>
      </c>
      <c r="S95" s="9">
        <v>24</v>
      </c>
      <c r="T95" s="9">
        <v>20</v>
      </c>
      <c r="U95" s="9">
        <v>18</v>
      </c>
      <c r="V95" s="9">
        <v>17</v>
      </c>
      <c r="W95" s="9">
        <v>47</v>
      </c>
      <c r="X95" s="9">
        <v>36</v>
      </c>
      <c r="Y95" s="9">
        <v>37</v>
      </c>
      <c r="Z95" s="9">
        <v>51</v>
      </c>
    </row>
    <row r="96" spans="1:26" x14ac:dyDescent="0.2">
      <c r="A96" s="37" t="s">
        <v>93</v>
      </c>
      <c r="N96" s="6"/>
      <c r="P96" s="9">
        <v>406</v>
      </c>
      <c r="Q96" s="9">
        <v>378</v>
      </c>
      <c r="R96" s="9">
        <v>437</v>
      </c>
      <c r="S96" s="9">
        <v>534</v>
      </c>
      <c r="T96" s="9">
        <v>583</v>
      </c>
      <c r="U96" s="9">
        <v>543</v>
      </c>
      <c r="V96" s="9">
        <v>641</v>
      </c>
      <c r="W96" s="9">
        <v>271</v>
      </c>
      <c r="X96" s="9">
        <v>284</v>
      </c>
      <c r="Y96" s="9">
        <v>273</v>
      </c>
      <c r="Z96" s="9">
        <v>241</v>
      </c>
    </row>
    <row r="97" spans="1:27" x14ac:dyDescent="0.2">
      <c r="A97" s="37" t="s">
        <v>94</v>
      </c>
      <c r="N97" s="6"/>
      <c r="P97" s="9">
        <v>1365</v>
      </c>
      <c r="Q97" s="9">
        <v>1348</v>
      </c>
      <c r="R97" s="9">
        <v>1345</v>
      </c>
      <c r="S97" s="9">
        <v>1395</v>
      </c>
      <c r="T97" s="9">
        <v>1465</v>
      </c>
      <c r="U97" s="9">
        <v>1476</v>
      </c>
      <c r="V97" s="9">
        <v>1599</v>
      </c>
      <c r="W97" s="9">
        <v>874</v>
      </c>
      <c r="X97" s="9">
        <v>848</v>
      </c>
      <c r="Y97" s="9">
        <v>869</v>
      </c>
      <c r="Z97" s="9">
        <v>872</v>
      </c>
    </row>
    <row r="98" spans="1:27" x14ac:dyDescent="0.2">
      <c r="A98" s="37" t="s">
        <v>95</v>
      </c>
      <c r="N98" s="6"/>
      <c r="P98" s="9">
        <v>154</v>
      </c>
      <c r="Q98" s="9">
        <v>143</v>
      </c>
      <c r="R98" s="9">
        <v>149</v>
      </c>
      <c r="S98" s="9">
        <v>125</v>
      </c>
      <c r="T98" s="9">
        <v>130</v>
      </c>
      <c r="U98" s="9">
        <v>141</v>
      </c>
      <c r="V98" s="9">
        <v>81</v>
      </c>
      <c r="W98" s="9">
        <v>139</v>
      </c>
      <c r="X98" s="9">
        <v>111</v>
      </c>
      <c r="Y98" s="9">
        <v>80</v>
      </c>
      <c r="Z98" s="9">
        <v>49</v>
      </c>
    </row>
    <row r="99" spans="1:27" x14ac:dyDescent="0.2">
      <c r="A99" s="37" t="s">
        <v>96</v>
      </c>
      <c r="N99" s="6"/>
      <c r="P99" s="9">
        <v>144</v>
      </c>
      <c r="Q99" s="9">
        <v>129</v>
      </c>
      <c r="R99" s="9">
        <v>158</v>
      </c>
      <c r="S99" s="9">
        <v>133</v>
      </c>
      <c r="T99" s="9">
        <v>139</v>
      </c>
      <c r="U99" s="9">
        <v>142</v>
      </c>
      <c r="V99" s="9">
        <v>136</v>
      </c>
      <c r="W99" s="9">
        <v>92</v>
      </c>
      <c r="X99" s="9">
        <v>102</v>
      </c>
      <c r="Y99" s="9">
        <v>87</v>
      </c>
      <c r="Z99" s="9">
        <v>89</v>
      </c>
    </row>
    <row r="100" spans="1:27" x14ac:dyDescent="0.2">
      <c r="A100" s="37" t="s">
        <v>97</v>
      </c>
      <c r="N100" s="6"/>
      <c r="P100" s="9">
        <v>393</v>
      </c>
      <c r="Q100" s="9">
        <v>386</v>
      </c>
      <c r="R100" s="9">
        <v>346</v>
      </c>
      <c r="S100" s="9">
        <v>357</v>
      </c>
      <c r="T100" s="9">
        <v>416</v>
      </c>
      <c r="U100" s="9">
        <v>424</v>
      </c>
      <c r="V100" s="9">
        <v>406</v>
      </c>
      <c r="W100" s="9">
        <v>328</v>
      </c>
      <c r="X100" s="9">
        <v>340</v>
      </c>
      <c r="Y100" s="9">
        <v>322</v>
      </c>
      <c r="Z100" s="9">
        <v>402</v>
      </c>
    </row>
    <row r="101" spans="1:27" x14ac:dyDescent="0.2">
      <c r="A101" s="37" t="s">
        <v>98</v>
      </c>
      <c r="N101" s="6"/>
      <c r="P101" s="9">
        <v>17</v>
      </c>
      <c r="Q101" s="9">
        <v>13</v>
      </c>
      <c r="R101" s="9">
        <v>11</v>
      </c>
      <c r="S101" s="9">
        <v>17</v>
      </c>
      <c r="T101" s="9">
        <v>6</v>
      </c>
      <c r="U101" s="9">
        <v>9</v>
      </c>
      <c r="V101" s="9">
        <v>8</v>
      </c>
      <c r="W101" s="9">
        <v>14</v>
      </c>
      <c r="X101" s="9">
        <v>14</v>
      </c>
      <c r="Y101" s="9">
        <v>13</v>
      </c>
      <c r="Z101" s="9">
        <v>32</v>
      </c>
    </row>
    <row r="102" spans="1:27" x14ac:dyDescent="0.2">
      <c r="A102" s="37" t="s">
        <v>99</v>
      </c>
      <c r="N102" s="6"/>
      <c r="P102" s="9">
        <v>0</v>
      </c>
      <c r="Q102" s="9">
        <v>3</v>
      </c>
      <c r="R102" s="9">
        <v>2</v>
      </c>
      <c r="S102" s="9">
        <v>1</v>
      </c>
      <c r="T102" s="9">
        <v>1</v>
      </c>
      <c r="U102" s="9">
        <v>0</v>
      </c>
      <c r="V102" s="9">
        <v>0</v>
      </c>
      <c r="W102" s="9">
        <v>0</v>
      </c>
      <c r="X102" s="9">
        <v>1</v>
      </c>
      <c r="Y102" s="9">
        <v>0</v>
      </c>
      <c r="Z102" s="9">
        <v>1</v>
      </c>
    </row>
    <row r="103" spans="1:27" x14ac:dyDescent="0.2">
      <c r="A103" s="37" t="s">
        <v>100</v>
      </c>
      <c r="N103" s="6"/>
      <c r="P103" s="9">
        <v>31</v>
      </c>
      <c r="Q103" s="9">
        <v>19</v>
      </c>
      <c r="R103" s="9">
        <v>27</v>
      </c>
      <c r="S103" s="9">
        <v>28</v>
      </c>
      <c r="T103" s="9">
        <v>30</v>
      </c>
      <c r="U103" s="9">
        <v>38</v>
      </c>
      <c r="V103" s="9">
        <v>25</v>
      </c>
      <c r="W103" s="9">
        <v>24</v>
      </c>
      <c r="X103" s="9">
        <v>16</v>
      </c>
      <c r="Y103" s="9">
        <v>27</v>
      </c>
      <c r="Z103" s="9">
        <v>25</v>
      </c>
    </row>
    <row r="104" spans="1:27" x14ac:dyDescent="0.2">
      <c r="A104" s="37" t="s">
        <v>101</v>
      </c>
      <c r="N104" s="6"/>
      <c r="P104" s="9">
        <v>156</v>
      </c>
      <c r="Q104" s="9">
        <v>168</v>
      </c>
      <c r="R104" s="9">
        <v>148</v>
      </c>
      <c r="S104" s="9">
        <v>155</v>
      </c>
      <c r="T104" s="9">
        <v>170</v>
      </c>
      <c r="U104" s="9">
        <v>148</v>
      </c>
      <c r="V104" s="9">
        <v>141</v>
      </c>
      <c r="W104" s="9">
        <v>142</v>
      </c>
      <c r="X104" s="9">
        <v>134</v>
      </c>
      <c r="Y104" s="9">
        <v>160</v>
      </c>
      <c r="Z104" s="9">
        <v>189</v>
      </c>
    </row>
    <row r="105" spans="1:27" x14ac:dyDescent="0.2">
      <c r="A105" s="37" t="s">
        <v>18</v>
      </c>
      <c r="N105" s="6"/>
      <c r="P105" s="9">
        <f t="shared" ref="P105:U105" si="16">SUM(P90:P104)</f>
        <v>18354</v>
      </c>
      <c r="Q105" s="9">
        <f t="shared" si="16"/>
        <v>18846</v>
      </c>
      <c r="R105" s="9">
        <f t="shared" si="16"/>
        <v>19423</v>
      </c>
      <c r="S105" s="9">
        <f t="shared" si="16"/>
        <v>20224</v>
      </c>
      <c r="T105" s="9">
        <f t="shared" si="16"/>
        <v>21088</v>
      </c>
      <c r="U105" s="9">
        <f t="shared" si="16"/>
        <v>21625</v>
      </c>
      <c r="V105" s="9">
        <f t="shared" ref="V105" si="17">SUM(V90:V104)</f>
        <v>22085</v>
      </c>
      <c r="W105" s="9">
        <f>SUM(W90:W104)</f>
        <v>21664</v>
      </c>
      <c r="X105" s="9">
        <f>SUM(X90:X104)</f>
        <v>22220</v>
      </c>
      <c r="Y105" s="9">
        <f>SUM(Y90:Y104)</f>
        <v>23152</v>
      </c>
      <c r="Z105" s="9">
        <f>SUM(Z90:Z104)</f>
        <v>23822</v>
      </c>
    </row>
    <row r="106" spans="1:27" s="41" customFormat="1" ht="12.75" customHeight="1" x14ac:dyDescent="0.2">
      <c r="A106" s="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38"/>
      <c r="Q106" s="38"/>
      <c r="R106" s="38"/>
      <c r="S106" s="38"/>
      <c r="T106" s="38"/>
      <c r="U106" s="38"/>
      <c r="V106" s="40"/>
      <c r="W106" s="40"/>
      <c r="X106" s="40"/>
      <c r="Y106" s="40"/>
      <c r="Z106" s="40"/>
      <c r="AA106" s="38"/>
    </row>
    <row r="107" spans="1:27" x14ac:dyDescent="0.2">
      <c r="A107" s="41" t="s">
        <v>86</v>
      </c>
    </row>
  </sheetData>
  <sortState xmlns:xlrd2="http://schemas.microsoft.com/office/spreadsheetml/2017/richdata2" ref="A5:W18">
    <sortCondition ref="A5:A18"/>
  </sortState>
  <phoneticPr fontId="3" type="noConversion"/>
  <pageMargins left="0.25" right="0.25" top="0.25" bottom="0.25" header="0.2" footer="0.2"/>
  <pageSetup scale="87" fitToHeight="0" orientation="landscape" r:id="rId1"/>
  <rowBreaks count="1" manualBreakCount="1">
    <brk id="47" max="16383" man="1"/>
  </rowBreaks>
  <ignoredErrors>
    <ignoredError sqref="P26 Q26:R26 S26:W26 S59:U59 R67:W67 T89:W89 U62 U49 T44:W44 P89:S89 R44:S44 P49:T49 S62:T62 W49 W62" numberStoredAsText="1"/>
    <ignoredError sqref="S22 R65 P87:Q87 X47 X57 X87 X105 Z42 X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Stats</vt:lpstr>
      <vt:lpstr>'Summary Stats'!Print_Area</vt:lpstr>
      <vt:lpstr>'Summary Stats'!Print_Titles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2023-04-06T22:43:53Z</cp:lastPrinted>
  <dcterms:created xsi:type="dcterms:W3CDTF">2015-02-11T17:32:48Z</dcterms:created>
  <dcterms:modified xsi:type="dcterms:W3CDTF">2024-05-20T14:14:26Z</dcterms:modified>
</cp:coreProperties>
</file>