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2. Child Count\CHILD COUNT 2025\FINAL\"/>
    </mc:Choice>
  </mc:AlternateContent>
  <xr:revisionPtr revIDLastSave="0" documentId="13_ncr:1_{6137A03F-BEF8-4B96-BDEE-BF735DA8DB83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Summary Stats" sheetId="1" r:id="rId1"/>
  </sheets>
  <definedNames>
    <definedName name="_xlnm.Print_Area" localSheetId="0">'Summary Stats'!$A$1:$AC$106</definedName>
    <definedName name="_xlnm.Print_Titles" localSheetId="0">'Summary Stats'!$1:$3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03" i="1" l="1"/>
  <c r="AB103" i="1" l="1"/>
  <c r="AB23" i="1"/>
  <c r="AC22" i="1" l="1"/>
  <c r="AC20" i="1"/>
  <c r="AC21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5" i="1"/>
  <c r="AB28" i="1"/>
  <c r="AA96" i="1"/>
  <c r="AA78" i="1"/>
  <c r="AA56" i="1"/>
  <c r="AA46" i="1"/>
  <c r="AA41" i="1"/>
  <c r="AA20" i="1"/>
  <c r="AA19" i="1"/>
  <c r="AB19" i="1"/>
  <c r="AB20" i="1"/>
  <c r="AB41" i="1"/>
  <c r="AB46" i="1"/>
  <c r="AB56" i="1"/>
  <c r="AB78" i="1"/>
  <c r="AB96" i="1"/>
  <c r="AB21" i="1" l="1"/>
  <c r="AA23" i="1"/>
  <c r="AA21" i="1"/>
  <c r="Z21" i="1"/>
  <c r="Z20" i="1"/>
  <c r="Y20" i="1"/>
  <c r="Y96" i="1"/>
  <c r="Y78" i="1"/>
  <c r="Y56" i="1"/>
  <c r="Y46" i="1"/>
  <c r="Y41" i="1"/>
  <c r="Y19" i="1"/>
  <c r="Z41" i="1" l="1"/>
  <c r="Z19" i="1" l="1"/>
  <c r="Z23" i="1" l="1"/>
  <c r="Z96" i="1"/>
  <c r="Z78" i="1"/>
  <c r="Z56" i="1"/>
  <c r="Z46" i="1"/>
  <c r="X19" i="1" l="1"/>
  <c r="Y23" i="1" s="1"/>
  <c r="X96" i="1"/>
  <c r="X78" i="1"/>
  <c r="X56" i="1"/>
  <c r="X46" i="1"/>
  <c r="X41" i="1"/>
  <c r="W96" i="1"/>
  <c r="W46" i="1"/>
  <c r="W28" i="1" l="1"/>
  <c r="W78" i="1" l="1"/>
  <c r="W56" i="1"/>
  <c r="W19" i="1"/>
  <c r="W41" i="1"/>
  <c r="X23" i="1" l="1"/>
  <c r="V28" i="1"/>
  <c r="V19" i="1" l="1"/>
  <c r="W23" i="1" l="1"/>
  <c r="V21" i="1"/>
  <c r="V96" i="1"/>
  <c r="V78" i="1"/>
  <c r="V56" i="1"/>
  <c r="V46" i="1"/>
  <c r="V41" i="1"/>
  <c r="U28" i="1" l="1"/>
  <c r="U20" i="1"/>
  <c r="U19" i="1"/>
  <c r="U21" i="1" l="1"/>
  <c r="V23" i="1"/>
  <c r="U96" i="1"/>
  <c r="U78" i="1"/>
  <c r="U104" i="1"/>
  <c r="U56" i="1"/>
  <c r="U46" i="1"/>
  <c r="U41" i="1"/>
  <c r="T46" i="1" l="1"/>
  <c r="T103" i="1" s="1"/>
  <c r="T28" i="1" l="1"/>
  <c r="T19" i="1" l="1"/>
  <c r="T21" i="1" l="1"/>
  <c r="U23" i="1"/>
  <c r="S104" i="1"/>
  <c r="T41" i="1"/>
  <c r="T96" i="1"/>
  <c r="T56" i="1"/>
  <c r="T78" i="1"/>
  <c r="T104" i="1"/>
  <c r="S28" i="1" l="1"/>
  <c r="S21" i="1" l="1"/>
  <c r="S46" i="1" l="1"/>
  <c r="S41" i="1" l="1"/>
  <c r="S78" i="1"/>
  <c r="S56" i="1"/>
  <c r="S96" i="1" l="1"/>
  <c r="S19" i="1"/>
  <c r="T23" i="1" l="1"/>
  <c r="P46" i="1"/>
  <c r="R45" i="1" l="1"/>
  <c r="R104" i="1" l="1"/>
  <c r="R28" i="1"/>
  <c r="R19" i="1"/>
  <c r="S23" i="1" l="1"/>
  <c r="R41" i="1"/>
  <c r="R78" i="1"/>
  <c r="R56" i="1"/>
  <c r="R96" i="1"/>
  <c r="P78" i="1" l="1"/>
  <c r="Q46" i="1"/>
  <c r="Q41" i="1"/>
  <c r="P41" i="1"/>
  <c r="Q96" i="1"/>
  <c r="P96" i="1"/>
  <c r="Q56" i="1"/>
  <c r="P56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Q23" i="1" l="1"/>
  <c r="R23" i="1"/>
  <c r="J23" i="1"/>
  <c r="C23" i="1"/>
  <c r="G23" i="1"/>
  <c r="K23" i="1"/>
  <c r="O23" i="1"/>
  <c r="F23" i="1"/>
  <c r="Q78" i="1"/>
  <c r="E23" i="1"/>
  <c r="I23" i="1"/>
  <c r="M23" i="1"/>
  <c r="D23" i="1"/>
  <c r="H23" i="1"/>
  <c r="L23" i="1"/>
  <c r="P23" i="1"/>
  <c r="N23" i="1"/>
  <c r="Z103" i="1"/>
  <c r="Y103" i="1"/>
  <c r="X103" i="1"/>
  <c r="W103" i="1"/>
  <c r="V103" i="1"/>
</calcChain>
</file>

<file path=xl/sharedStrings.xml><?xml version="1.0" encoding="utf-8"?>
<sst xmlns="http://schemas.openxmlformats.org/spreadsheetml/2006/main" count="145" uniqueCount="112">
  <si>
    <t>CHILD COUNT SUMMARY, BY DISABILITY (Public School District Data Only)</t>
  </si>
  <si>
    <t>Disabling  Condition</t>
  </si>
  <si>
    <t>December 1999</t>
  </si>
  <si>
    <t>December 2000</t>
  </si>
  <si>
    <t>December 2001</t>
  </si>
  <si>
    <t>December 2002</t>
  </si>
  <si>
    <t>December 2003</t>
  </si>
  <si>
    <t>December 2004</t>
  </si>
  <si>
    <t>December 2005</t>
  </si>
  <si>
    <t>December 2006</t>
  </si>
  <si>
    <t>December 2007</t>
  </si>
  <si>
    <t>December 2008</t>
  </si>
  <si>
    <t>December 2009</t>
  </si>
  <si>
    <t>December 2010</t>
  </si>
  <si>
    <t>December 2011</t>
  </si>
  <si>
    <t>December 2012</t>
  </si>
  <si>
    <t>December 2014</t>
  </si>
  <si>
    <t>Annual % change</t>
  </si>
  <si>
    <t>Total Ages 3-21</t>
  </si>
  <si>
    <t>Prolonged Assistance (Ages 0-2)</t>
  </si>
  <si>
    <t>Total Ages 3-5</t>
  </si>
  <si>
    <t>Total Ages 6-21</t>
  </si>
  <si>
    <t>Annual % change in total (not including Prolonged Assistance)</t>
  </si>
  <si>
    <t>Educational Setting</t>
  </si>
  <si>
    <t>Ethnicity</t>
  </si>
  <si>
    <t>2014</t>
  </si>
  <si>
    <t>Grade</t>
  </si>
  <si>
    <t>TOTAL</t>
  </si>
  <si>
    <t>Age</t>
  </si>
  <si>
    <t xml:space="preserve"> TOTAL</t>
  </si>
  <si>
    <t>Gender</t>
  </si>
  <si>
    <t>Male</t>
  </si>
  <si>
    <t>Female</t>
  </si>
  <si>
    <t>Total</t>
  </si>
  <si>
    <t>December 2015</t>
  </si>
  <si>
    <t>2013</t>
  </si>
  <si>
    <t>2015</t>
  </si>
  <si>
    <t>Yes</t>
  </si>
  <si>
    <t>No</t>
  </si>
  <si>
    <t>December 2016</t>
  </si>
  <si>
    <t>2016</t>
  </si>
  <si>
    <t>PPPS</t>
  </si>
  <si>
    <t>December 2017</t>
  </si>
  <si>
    <t>2017</t>
  </si>
  <si>
    <t>Early Childhood</t>
  </si>
  <si>
    <t>Pre-Kindergarten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</si>
  <si>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</si>
  <si>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</si>
  <si>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</si>
  <si>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</si>
  <si>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</si>
  <si>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</si>
  <si>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</si>
  <si>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</si>
  <si>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</si>
  <si>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</si>
  <si>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</si>
  <si>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</si>
  <si>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</si>
  <si>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Asian</t>
  </si>
  <si>
    <t>Black</t>
  </si>
  <si>
    <t>Hispanic</t>
  </si>
  <si>
    <t>Native American</t>
  </si>
  <si>
    <t>Pacific Islander</t>
  </si>
  <si>
    <t>Multiple Race</t>
  </si>
  <si>
    <t>White</t>
  </si>
  <si>
    <t>Deaf/Blind (500)</t>
  </si>
  <si>
    <t>Cognitive Disability (510)</t>
  </si>
  <si>
    <t>Hearing Loss (515)</t>
  </si>
  <si>
    <t>Specific Learning Disabled (525)</t>
  </si>
  <si>
    <t>Multiple Disabilities (530)</t>
  </si>
  <si>
    <t>Orthopedic Impairments (535)</t>
  </si>
  <si>
    <t>Vision Loss (540)</t>
  </si>
  <si>
    <t>Deaf (545)</t>
  </si>
  <si>
    <t>Speech/Language Impairments (550)</t>
  </si>
  <si>
    <t>Other Health Impaired (555)</t>
  </si>
  <si>
    <t>Traumatic Brain Injury (565)</t>
  </si>
  <si>
    <t>December 2018</t>
  </si>
  <si>
    <t>2018</t>
  </si>
  <si>
    <t>TOTAL CHILD COUNT (Ages 3-21)</t>
  </si>
  <si>
    <t>December 2019</t>
  </si>
  <si>
    <t>2019</t>
  </si>
  <si>
    <t>December 2020</t>
  </si>
  <si>
    <t>2020</t>
  </si>
  <si>
    <t>English Learners</t>
  </si>
  <si>
    <t>December 2021</t>
  </si>
  <si>
    <t>For questions, please contact bobbi.leiferman@state.sd.us or 605-773-5407.</t>
  </si>
  <si>
    <t>General Classroom (100)</t>
  </si>
  <si>
    <t>Resource Room (110)</t>
  </si>
  <si>
    <t>Self-Contained Classroom (120)</t>
  </si>
  <si>
    <t>Separate Day Program (130)</t>
  </si>
  <si>
    <t>Residential Facility (140)</t>
  </si>
  <si>
    <t>Home/Hospital (150)</t>
  </si>
  <si>
    <t>EC 10 hrs.+ services in EC (310)</t>
  </si>
  <si>
    <t>EC 10 hrs. +sv other location (315)</t>
  </si>
  <si>
    <t>EC Less than 10 hrs., services in EC (325)</t>
  </si>
  <si>
    <t>EC less than 10 hrs., other location (330)</t>
  </si>
  <si>
    <t>Separate Class (335)</t>
  </si>
  <si>
    <t>Separate School (345)</t>
  </si>
  <si>
    <t>Residential Facility (355)</t>
  </si>
  <si>
    <t>Home (365)</t>
  </si>
  <si>
    <t>Service Provider Location (375)</t>
  </si>
  <si>
    <t>December 2022</t>
  </si>
  <si>
    <t>Emotional Behavioral Disability (505)</t>
  </si>
  <si>
    <t>Developmental Delay (570)</t>
  </si>
  <si>
    <t>Autism Spectrum Disorder (560)</t>
  </si>
  <si>
    <t>December 
2013</t>
  </si>
  <si>
    <t>December 2023</t>
  </si>
  <si>
    <t>December 2024</t>
  </si>
  <si>
    <t>December 2016 through December 2025</t>
  </si>
  <si>
    <t>December 2025</t>
  </si>
  <si>
    <t>as of 04/19/2026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</si>
</sst>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2"/>
      <color theme="1"/>
      <name val="Calibri"/>
      <family val="2"/>
    </font>
    <font>
      <sz val="9"/>
      <color rgb="FF00206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02629"/>
        <bgColor indexed="64"/>
      </patternFill>
    </fill>
    <fill>
      <patternFill patternType="solid">
        <fgColor rgb="FFC7B78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11" fillId="0" borderId="1" xfId="1" applyFont="1" applyBorder="1" applyAlignment="1">
      <alignment wrapText="1"/>
    </xf>
    <xf numFmtId="3" fontId="11" fillId="0" borderId="1" xfId="1" applyNumberFormat="1" applyFont="1" applyBorder="1"/>
    <xf numFmtId="10" fontId="11" fillId="0" borderId="1" xfId="1" applyNumberFormat="1" applyFont="1" applyBorder="1"/>
    <xf numFmtId="10" fontId="6" fillId="0" borderId="1" xfId="1" applyNumberFormat="1" applyFont="1" applyBorder="1"/>
    <xf numFmtId="10" fontId="5" fillId="0" borderId="4" xfId="0" applyNumberFormat="1" applyFont="1" applyFill="1" applyBorder="1"/>
    <xf numFmtId="0" fontId="11" fillId="0" borderId="0" xfId="1" applyFont="1" applyBorder="1" applyAlignment="1">
      <alignment wrapText="1"/>
    </xf>
    <xf numFmtId="10" fontId="11" fillId="0" borderId="0" xfId="1" applyNumberFormat="1" applyFont="1" applyBorder="1"/>
    <xf numFmtId="10" fontId="6" fillId="0" borderId="0" xfId="1" applyNumberFormat="1" applyFont="1" applyBorder="1"/>
    <xf numFmtId="10" fontId="5" fillId="0" borderId="0" xfId="0" applyNumberFormat="1" applyFont="1" applyFill="1" applyBorder="1"/>
    <xf numFmtId="3" fontId="5" fillId="0" borderId="1" xfId="0" applyNumberFormat="1" applyFont="1" applyBorder="1"/>
    <xf numFmtId="3" fontId="11" fillId="0" borderId="1" xfId="0" applyNumberFormat="1" applyFont="1" applyBorder="1"/>
    <xf numFmtId="3" fontId="5" fillId="0" borderId="2" xfId="0" applyNumberFormat="1" applyFont="1" applyBorder="1"/>
    <xf numFmtId="3" fontId="11" fillId="0" borderId="2" xfId="0" applyNumberFormat="1" applyFont="1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right"/>
    </xf>
    <xf numFmtId="3" fontId="6" fillId="0" borderId="0" xfId="0" applyNumberFormat="1" applyFont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164" fontId="5" fillId="0" borderId="0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3" xfId="0" applyNumberFormat="1" applyFont="1" applyBorder="1"/>
    <xf numFmtId="3" fontId="5" fillId="0" borderId="3" xfId="0" applyNumberFormat="1" applyFont="1" applyFill="1" applyBorder="1"/>
    <xf numFmtId="3" fontId="11" fillId="0" borderId="3" xfId="0" applyNumberFormat="1" applyFont="1" applyFill="1" applyBorder="1"/>
    <xf numFmtId="3" fontId="11" fillId="0" borderId="3" xfId="0" applyNumberFormat="1" applyFont="1" applyBorder="1"/>
    <xf numFmtId="0" fontId="5" fillId="0" borderId="3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right" wrapText="1"/>
    </xf>
    <xf numFmtId="0" fontId="12" fillId="0" borderId="0" xfId="0" applyFont="1" applyBorder="1"/>
    <xf numFmtId="0" fontId="13" fillId="0" borderId="0" xfId="2" applyFont="1" applyBorder="1"/>
    <xf numFmtId="0" fontId="14" fillId="0" borderId="0" xfId="0" applyFont="1" applyBorder="1"/>
    <xf numFmtId="0" fontId="12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 wrapText="1"/>
    </xf>
    <xf numFmtId="0" fontId="5" fillId="0" borderId="0" xfId="0" applyFont="1" applyFill="1"/>
    <xf numFmtId="49" fontId="9" fillId="2" borderId="1" xfId="1" applyNumberFormat="1" applyFont="1" applyFill="1" applyBorder="1" applyAlignment="1">
      <alignment horizontal="center" wrapText="1"/>
    </xf>
    <xf numFmtId="49" fontId="10" fillId="3" borderId="1" xfId="1" applyNumberFormat="1" applyFont="1" applyFill="1" applyBorder="1" applyAlignment="1">
      <alignment horizontal="center" wrapText="1"/>
    </xf>
    <xf numFmtId="10" fontId="11" fillId="3" borderId="1" xfId="0" applyNumberFormat="1" applyFont="1" applyFill="1" applyBorder="1"/>
    <xf numFmtId="0" fontId="11" fillId="3" borderId="1" xfId="1" applyFont="1" applyFill="1" applyBorder="1" applyAlignment="1">
      <alignment wrapText="1"/>
    </xf>
    <xf numFmtId="3" fontId="11" fillId="3" borderId="1" xfId="1" applyNumberFormat="1" applyFont="1" applyFill="1" applyBorder="1"/>
    <xf numFmtId="0" fontId="5" fillId="2" borderId="0" xfId="0" applyFont="1" applyFill="1"/>
    <xf numFmtId="0" fontId="9" fillId="2" borderId="1" xfId="1" applyNumberFormat="1" applyFont="1" applyFill="1" applyBorder="1" applyAlignment="1">
      <alignment horizontal="center" wrapText="1"/>
    </xf>
    <xf numFmtId="0" fontId="5" fillId="2" borderId="0" xfId="0" applyFont="1" applyFill="1" applyBorder="1"/>
    <xf numFmtId="49" fontId="9" fillId="2" borderId="0" xfId="1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/>
    <xf numFmtId="49" fontId="9" fillId="2" borderId="3" xfId="1" applyNumberFormat="1" applyFont="1" applyFill="1" applyBorder="1" applyAlignment="1">
      <alignment horizontal="center" wrapText="1"/>
    </xf>
    <xf numFmtId="0" fontId="9" fillId="2" borderId="3" xfId="1" applyNumberFormat="1" applyFont="1" applyFill="1" applyBorder="1" applyAlignment="1">
      <alignment horizontal="center" wrapText="1"/>
    </xf>
    <xf numFmtId="0" fontId="9" fillId="2" borderId="0" xfId="1" applyNumberFormat="1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/>
    </xf>
    <xf numFmtId="3" fontId="5" fillId="0" borderId="0" xfId="0" applyNumberFormat="1" applyFont="1"/>
    <xf numFmtId="0" fontId="11" fillId="4" borderId="1" xfId="1" applyFont="1" applyFill="1" applyBorder="1" applyAlignment="1">
      <alignment wrapText="1"/>
    </xf>
    <xf numFmtId="3" fontId="11" fillId="4" borderId="1" xfId="1" applyNumberFormat="1" applyFont="1" applyFill="1" applyBorder="1"/>
    <xf numFmtId="10" fontId="11" fillId="4" borderId="1" xfId="0" applyNumberFormat="1" applyFont="1" applyFill="1" applyBorder="1"/>
    <xf numFmtId="0" fontId="5" fillId="4" borderId="0" xfId="0" applyFont="1" applyFill="1"/>
    <xf numFmtId="3" fontId="11" fillId="0" borderId="3" xfId="0" applyNumberFormat="1" applyFont="1" applyFill="1" applyBorder="1" applyAlignment="1">
      <alignment horizontal="right"/>
    </xf>
  </cellXfs>
  <cellStyles count="3">
    <cellStyle name="Hyperlink" xfId="2" builtinId="8"/>
    <cellStyle name="Normal" xfId="0" builtinId="0"/>
    <cellStyle name="Normal_CHILDCNT" xfId="1" xr:uid="{00000000-0005-0000-0000-000001000000}"/>
  </cellStyles>
  <dxfs count="0"/>
  <tableStyles count="0" defaultTableStyle="TableStyleMedium2" defaultPivotStyle="PivotStyleLight16"/>
  <colors>
    <mruColors>
      <color rgb="FF802629"/>
      <color rgb="FFC7B7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53340</xdr:colOff>
      <xdr:row>0</xdr:row>
      <xdr:rowOff>0</xdr:rowOff>
    </xdr:from>
    <xdr:ext cx="2045978" cy="504253"/>
    <xdr:pic>
      <xdr:nvPicPr>
        <xdr:cNvPr id="3" name="Picture 2" descr="South Dakota Department of Education">
          <a:extLst>
            <a:ext uri="{FF2B5EF4-FFF2-40B4-BE49-F238E27FC236}">
              <a16:creationId xmlns:a16="http://schemas.microsoft.com/office/drawing/2014/main" id="{A7FB5C45-A43C-4C78-8E1B-B1060036F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9620" y="0"/>
          <a:ext cx="2045978" cy="50425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2.75" x14ac:dyDescent="0.2"/>
  <cols>
    <col min="1" max="1" width="33.5703125" style="2" customWidth="1"/>
    <col min="2" max="15" width="8.7109375" style="2" hidden="1" customWidth="1"/>
    <col min="16" max="18" width="11" style="2" hidden="1" customWidth="1"/>
    <col min="19" max="21" width="11" style="2" customWidth="1"/>
    <col min="22" max="24" width="11" style="3" customWidth="1"/>
    <col min="25" max="25" width="8.7109375" style="3" bestFit="1" customWidth="1"/>
    <col min="26" max="28" width="11" style="3" customWidth="1"/>
    <col min="29" max="29" width="9.42578125" style="2" bestFit="1" customWidth="1"/>
    <col min="30" max="16384" width="9.140625" style="2"/>
  </cols>
  <sheetData>
    <row r="1" spans="1:29" ht="18.75" x14ac:dyDescent="0.3">
      <c r="A1" s="1" t="s">
        <v>0</v>
      </c>
    </row>
    <row r="2" spans="1:29" ht="15.75" x14ac:dyDescent="0.25">
      <c r="A2" s="4" t="s">
        <v>109</v>
      </c>
    </row>
    <row r="3" spans="1:29" x14ac:dyDescent="0.2">
      <c r="A3" s="5" t="s">
        <v>111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7"/>
      <c r="X3" s="7"/>
      <c r="Y3" s="7"/>
      <c r="Z3" s="7"/>
      <c r="AA3" s="7"/>
      <c r="AB3" s="7"/>
      <c r="AC3" s="6"/>
    </row>
    <row r="4" spans="1:29" ht="30.75" customHeight="1" x14ac:dyDescent="0.2">
      <c r="A4" s="44" t="s">
        <v>1</v>
      </c>
      <c r="B4" s="44" t="s">
        <v>2</v>
      </c>
      <c r="C4" s="44" t="s">
        <v>3</v>
      </c>
      <c r="D4" s="44" t="s">
        <v>4</v>
      </c>
      <c r="E4" s="44" t="s">
        <v>5</v>
      </c>
      <c r="F4" s="44" t="s">
        <v>6</v>
      </c>
      <c r="G4" s="44" t="s">
        <v>7</v>
      </c>
      <c r="H4" s="44" t="s">
        <v>8</v>
      </c>
      <c r="I4" s="44" t="s">
        <v>9</v>
      </c>
      <c r="J4" s="44" t="s">
        <v>10</v>
      </c>
      <c r="K4" s="44" t="s">
        <v>11</v>
      </c>
      <c r="L4" s="44" t="s">
        <v>12</v>
      </c>
      <c r="M4" s="44" t="s">
        <v>13</v>
      </c>
      <c r="N4" s="44" t="s">
        <v>14</v>
      </c>
      <c r="O4" s="44" t="s">
        <v>15</v>
      </c>
      <c r="P4" s="44" t="s">
        <v>106</v>
      </c>
      <c r="Q4" s="44" t="s">
        <v>16</v>
      </c>
      <c r="R4" s="44" t="s">
        <v>34</v>
      </c>
      <c r="S4" s="44" t="s">
        <v>39</v>
      </c>
      <c r="T4" s="44" t="s">
        <v>42</v>
      </c>
      <c r="U4" s="44" t="s">
        <v>77</v>
      </c>
      <c r="V4" s="44" t="s">
        <v>80</v>
      </c>
      <c r="W4" s="44" t="s">
        <v>82</v>
      </c>
      <c r="X4" s="44" t="s">
        <v>85</v>
      </c>
      <c r="Y4" s="44" t="s">
        <v>102</v>
      </c>
      <c r="Z4" s="44" t="s">
        <v>107</v>
      </c>
      <c r="AA4" s="44" t="s">
        <v>108</v>
      </c>
      <c r="AB4" s="44" t="s">
        <v>110</v>
      </c>
      <c r="AC4" s="45" t="s">
        <v>17</v>
      </c>
    </row>
    <row r="5" spans="1:29" x14ac:dyDescent="0.2">
      <c r="A5" s="8" t="s">
        <v>105</v>
      </c>
      <c r="B5" s="9">
        <v>193</v>
      </c>
      <c r="C5" s="9">
        <v>257</v>
      </c>
      <c r="D5" s="9">
        <v>288</v>
      </c>
      <c r="E5" s="9">
        <v>331</v>
      </c>
      <c r="F5" s="9">
        <v>384</v>
      </c>
      <c r="G5" s="9">
        <v>435</v>
      </c>
      <c r="H5" s="9">
        <v>505</v>
      </c>
      <c r="I5" s="9">
        <v>566</v>
      </c>
      <c r="J5" s="9">
        <v>604</v>
      </c>
      <c r="K5" s="9">
        <v>661</v>
      </c>
      <c r="L5" s="9">
        <v>708</v>
      </c>
      <c r="M5" s="9">
        <v>749</v>
      </c>
      <c r="N5" s="9">
        <v>825</v>
      </c>
      <c r="O5" s="9">
        <v>851</v>
      </c>
      <c r="P5" s="9">
        <v>884</v>
      </c>
      <c r="Q5" s="9">
        <v>972</v>
      </c>
      <c r="R5" s="9">
        <v>1154</v>
      </c>
      <c r="S5" s="9">
        <v>1318</v>
      </c>
      <c r="T5" s="9">
        <v>1503</v>
      </c>
      <c r="U5" s="9">
        <v>1580</v>
      </c>
      <c r="V5" s="9">
        <v>1682</v>
      </c>
      <c r="W5" s="9">
        <v>1699</v>
      </c>
      <c r="X5" s="9">
        <v>1853</v>
      </c>
      <c r="Y5" s="9">
        <v>2065</v>
      </c>
      <c r="Z5" s="9">
        <v>2271</v>
      </c>
      <c r="AA5" s="9">
        <v>2528</v>
      </c>
      <c r="AB5" s="9">
        <v>2837</v>
      </c>
      <c r="AC5" s="46">
        <f>(AB5-AA5)/AA5</f>
        <v>0.12223101265822785</v>
      </c>
    </row>
    <row r="6" spans="1:29" x14ac:dyDescent="0.2">
      <c r="A6" s="8" t="s">
        <v>67</v>
      </c>
      <c r="B6" s="9">
        <v>1427</v>
      </c>
      <c r="C6" s="9">
        <v>1450</v>
      </c>
      <c r="D6" s="9">
        <v>1382</v>
      </c>
      <c r="E6" s="9">
        <v>1358</v>
      </c>
      <c r="F6" s="9">
        <v>1275</v>
      </c>
      <c r="G6" s="9">
        <v>1218</v>
      </c>
      <c r="H6" s="9">
        <v>1136</v>
      </c>
      <c r="I6" s="9">
        <v>1140</v>
      </c>
      <c r="J6" s="9">
        <v>1188</v>
      </c>
      <c r="K6" s="9">
        <v>1297</v>
      </c>
      <c r="L6" s="9">
        <v>1395</v>
      </c>
      <c r="M6" s="9">
        <v>1410</v>
      </c>
      <c r="N6" s="9">
        <v>1471</v>
      </c>
      <c r="O6" s="9">
        <v>1538</v>
      </c>
      <c r="P6" s="9">
        <v>1584</v>
      </c>
      <c r="Q6" s="9">
        <v>1648</v>
      </c>
      <c r="R6" s="9">
        <v>1747</v>
      </c>
      <c r="S6" s="9">
        <v>1856</v>
      </c>
      <c r="T6" s="9">
        <v>1900</v>
      </c>
      <c r="U6" s="9">
        <v>1903</v>
      </c>
      <c r="V6" s="9">
        <v>1895</v>
      </c>
      <c r="W6" s="9">
        <v>1883</v>
      </c>
      <c r="X6" s="9">
        <v>1906</v>
      </c>
      <c r="Y6" s="9">
        <v>1906</v>
      </c>
      <c r="Z6" s="9">
        <v>1841</v>
      </c>
      <c r="AA6" s="9">
        <v>1730</v>
      </c>
      <c r="AB6" s="9">
        <v>1701</v>
      </c>
      <c r="AC6" s="46">
        <f t="shared" ref="AC6:AC22" si="0">(AB6-AA6)/AA6</f>
        <v>-1.6763005780346819E-2</v>
      </c>
    </row>
    <row r="7" spans="1:29" x14ac:dyDescent="0.2">
      <c r="A7" s="8" t="s">
        <v>73</v>
      </c>
      <c r="B7" s="9">
        <v>42</v>
      </c>
      <c r="C7" s="9">
        <v>42</v>
      </c>
      <c r="D7" s="9">
        <v>43</v>
      </c>
      <c r="E7" s="9">
        <v>48</v>
      </c>
      <c r="F7" s="9">
        <v>45</v>
      </c>
      <c r="G7" s="9">
        <v>44</v>
      </c>
      <c r="H7" s="9">
        <v>49</v>
      </c>
      <c r="I7" s="9">
        <v>65</v>
      </c>
      <c r="J7" s="9">
        <v>53</v>
      </c>
      <c r="K7" s="9">
        <v>52</v>
      </c>
      <c r="L7" s="9">
        <v>45</v>
      </c>
      <c r="M7" s="9">
        <v>51</v>
      </c>
      <c r="N7" s="9">
        <v>53</v>
      </c>
      <c r="O7" s="9">
        <v>46</v>
      </c>
      <c r="P7" s="9">
        <v>43</v>
      </c>
      <c r="Q7" s="9">
        <v>53</v>
      </c>
      <c r="R7" s="9">
        <v>60</v>
      </c>
      <c r="S7" s="9">
        <v>54</v>
      </c>
      <c r="T7" s="9">
        <v>54</v>
      </c>
      <c r="U7" s="9">
        <v>56</v>
      </c>
      <c r="V7" s="9">
        <v>54</v>
      </c>
      <c r="W7" s="9">
        <v>44</v>
      </c>
      <c r="X7" s="9">
        <v>48</v>
      </c>
      <c r="Y7" s="9">
        <v>45</v>
      </c>
      <c r="Z7" s="9">
        <v>43</v>
      </c>
      <c r="AA7" s="9">
        <v>46</v>
      </c>
      <c r="AB7" s="9">
        <v>43</v>
      </c>
      <c r="AC7" s="46">
        <f t="shared" si="0"/>
        <v>-6.5217391304347824E-2</v>
      </c>
    </row>
    <row r="8" spans="1:29" x14ac:dyDescent="0.2">
      <c r="A8" s="8" t="s">
        <v>66</v>
      </c>
      <c r="B8" s="9">
        <v>2</v>
      </c>
      <c r="C8" s="9">
        <v>1</v>
      </c>
      <c r="D8" s="9">
        <v>2</v>
      </c>
      <c r="E8" s="9">
        <v>2</v>
      </c>
      <c r="F8" s="9">
        <v>0</v>
      </c>
      <c r="G8" s="9">
        <v>2</v>
      </c>
      <c r="H8" s="9">
        <v>1</v>
      </c>
      <c r="I8" s="9">
        <v>1</v>
      </c>
      <c r="J8" s="9">
        <v>1</v>
      </c>
      <c r="K8" s="9">
        <v>2</v>
      </c>
      <c r="L8" s="9">
        <v>2</v>
      </c>
      <c r="M8" s="9">
        <v>2</v>
      </c>
      <c r="N8" s="9">
        <v>1</v>
      </c>
      <c r="O8" s="9">
        <v>4</v>
      </c>
      <c r="P8" s="9">
        <v>4</v>
      </c>
      <c r="Q8" s="9">
        <v>2</v>
      </c>
      <c r="R8" s="9">
        <v>3</v>
      </c>
      <c r="S8" s="9">
        <v>3</v>
      </c>
      <c r="T8" s="9">
        <v>3</v>
      </c>
      <c r="U8" s="9">
        <v>2</v>
      </c>
      <c r="V8" s="9">
        <v>4</v>
      </c>
      <c r="W8" s="9">
        <v>4</v>
      </c>
      <c r="X8" s="9">
        <v>2</v>
      </c>
      <c r="Y8" s="9">
        <v>2</v>
      </c>
      <c r="Z8" s="9">
        <v>2</v>
      </c>
      <c r="AA8" s="9">
        <v>2</v>
      </c>
      <c r="AB8" s="9">
        <v>2</v>
      </c>
      <c r="AC8" s="46">
        <f t="shared" si="0"/>
        <v>0</v>
      </c>
    </row>
    <row r="9" spans="1:29" x14ac:dyDescent="0.2">
      <c r="A9" s="8" t="s">
        <v>103</v>
      </c>
      <c r="B9" s="9">
        <v>558</v>
      </c>
      <c r="C9" s="9">
        <v>647</v>
      </c>
      <c r="D9" s="9">
        <v>665</v>
      </c>
      <c r="E9" s="9">
        <v>696</v>
      </c>
      <c r="F9" s="9">
        <v>728</v>
      </c>
      <c r="G9" s="9">
        <v>711</v>
      </c>
      <c r="H9" s="9">
        <v>756</v>
      </c>
      <c r="I9" s="9">
        <v>806</v>
      </c>
      <c r="J9" s="9">
        <v>864</v>
      </c>
      <c r="K9" s="9">
        <v>928</v>
      </c>
      <c r="L9" s="9">
        <v>998</v>
      </c>
      <c r="M9" s="9">
        <v>1037</v>
      </c>
      <c r="N9" s="9">
        <v>1089</v>
      </c>
      <c r="O9" s="9">
        <v>1080</v>
      </c>
      <c r="P9" s="9">
        <v>1037</v>
      </c>
      <c r="Q9" s="9">
        <v>1094</v>
      </c>
      <c r="R9" s="9">
        <v>1090</v>
      </c>
      <c r="S9" s="9">
        <v>1145</v>
      </c>
      <c r="T9" s="9">
        <v>1165</v>
      </c>
      <c r="U9" s="9">
        <v>1199</v>
      </c>
      <c r="V9" s="9">
        <v>1240</v>
      </c>
      <c r="W9" s="9">
        <v>1160</v>
      </c>
      <c r="X9" s="9">
        <v>1223</v>
      </c>
      <c r="Y9" s="9">
        <v>1277</v>
      </c>
      <c r="Z9" s="9">
        <v>1393</v>
      </c>
      <c r="AA9" s="9">
        <v>1494</v>
      </c>
      <c r="AB9" s="9">
        <v>1537</v>
      </c>
      <c r="AC9" s="46">
        <f t="shared" si="0"/>
        <v>2.8781793842034806E-2</v>
      </c>
    </row>
    <row r="10" spans="1:29" x14ac:dyDescent="0.2">
      <c r="A10" s="8" t="s">
        <v>68</v>
      </c>
      <c r="B10" s="9">
        <v>97</v>
      </c>
      <c r="C10" s="9">
        <v>114</v>
      </c>
      <c r="D10" s="9">
        <v>115</v>
      </c>
      <c r="E10" s="9">
        <v>107</v>
      </c>
      <c r="F10" s="9">
        <v>118</v>
      </c>
      <c r="G10" s="9">
        <v>116</v>
      </c>
      <c r="H10" s="9">
        <v>108</v>
      </c>
      <c r="I10" s="9">
        <v>93</v>
      </c>
      <c r="J10" s="9">
        <v>107</v>
      </c>
      <c r="K10" s="9">
        <v>94</v>
      </c>
      <c r="L10" s="9">
        <v>99</v>
      </c>
      <c r="M10" s="9">
        <v>97</v>
      </c>
      <c r="N10" s="9">
        <v>103</v>
      </c>
      <c r="O10" s="9">
        <v>112</v>
      </c>
      <c r="P10" s="9">
        <v>106</v>
      </c>
      <c r="Q10" s="9">
        <v>97</v>
      </c>
      <c r="R10" s="9">
        <v>91</v>
      </c>
      <c r="S10" s="9">
        <v>94</v>
      </c>
      <c r="T10" s="9">
        <v>85</v>
      </c>
      <c r="U10" s="9">
        <v>92</v>
      </c>
      <c r="V10" s="9">
        <v>97</v>
      </c>
      <c r="W10" s="9">
        <v>102</v>
      </c>
      <c r="X10" s="9">
        <v>101</v>
      </c>
      <c r="Y10" s="9">
        <v>105</v>
      </c>
      <c r="Z10" s="9">
        <v>107</v>
      </c>
      <c r="AA10" s="9">
        <v>121</v>
      </c>
      <c r="AB10" s="9">
        <v>127</v>
      </c>
      <c r="AC10" s="46">
        <f t="shared" si="0"/>
        <v>4.9586776859504134E-2</v>
      </c>
    </row>
    <row r="11" spans="1:29" x14ac:dyDescent="0.2">
      <c r="A11" s="8" t="s">
        <v>70</v>
      </c>
      <c r="B11" s="9">
        <v>634</v>
      </c>
      <c r="C11" s="9">
        <v>607</v>
      </c>
      <c r="D11" s="9">
        <v>714</v>
      </c>
      <c r="E11" s="9">
        <v>753</v>
      </c>
      <c r="F11" s="9">
        <v>805</v>
      </c>
      <c r="G11" s="9">
        <v>909</v>
      </c>
      <c r="H11" s="9">
        <v>983</v>
      </c>
      <c r="I11" s="9">
        <v>968</v>
      </c>
      <c r="J11" s="9">
        <v>896</v>
      </c>
      <c r="K11" s="9">
        <v>744</v>
      </c>
      <c r="L11" s="9">
        <v>661</v>
      </c>
      <c r="M11" s="9">
        <v>583</v>
      </c>
      <c r="N11" s="9">
        <v>540</v>
      </c>
      <c r="O11" s="9">
        <v>520</v>
      </c>
      <c r="P11" s="9">
        <v>494</v>
      </c>
      <c r="Q11" s="9">
        <v>502</v>
      </c>
      <c r="R11" s="9">
        <v>518</v>
      </c>
      <c r="S11" s="9">
        <v>541</v>
      </c>
      <c r="T11" s="9">
        <v>578</v>
      </c>
      <c r="U11" s="9">
        <v>583</v>
      </c>
      <c r="V11" s="9">
        <v>612</v>
      </c>
      <c r="W11" s="9">
        <v>609</v>
      </c>
      <c r="X11" s="9">
        <v>622</v>
      </c>
      <c r="Y11" s="9">
        <v>716</v>
      </c>
      <c r="Z11" s="9">
        <v>787</v>
      </c>
      <c r="AA11" s="9">
        <v>899</v>
      </c>
      <c r="AB11" s="9">
        <v>933</v>
      </c>
      <c r="AC11" s="46">
        <f t="shared" si="0"/>
        <v>3.781979977753059E-2</v>
      </c>
    </row>
    <row r="12" spans="1:29" x14ac:dyDescent="0.2">
      <c r="A12" s="8" t="s">
        <v>71</v>
      </c>
      <c r="B12" s="9">
        <v>112</v>
      </c>
      <c r="C12" s="9">
        <v>114</v>
      </c>
      <c r="D12" s="9">
        <v>108</v>
      </c>
      <c r="E12" s="9">
        <v>97</v>
      </c>
      <c r="F12" s="9">
        <v>99</v>
      </c>
      <c r="G12" s="9">
        <v>96</v>
      </c>
      <c r="H12" s="9">
        <v>98</v>
      </c>
      <c r="I12" s="9">
        <v>82</v>
      </c>
      <c r="J12" s="9">
        <v>88</v>
      </c>
      <c r="K12" s="9">
        <v>82</v>
      </c>
      <c r="L12" s="9">
        <v>85</v>
      </c>
      <c r="M12" s="9">
        <v>85</v>
      </c>
      <c r="N12" s="9">
        <v>81</v>
      </c>
      <c r="O12" s="9">
        <v>79</v>
      </c>
      <c r="P12" s="9">
        <v>80</v>
      </c>
      <c r="Q12" s="9">
        <v>76</v>
      </c>
      <c r="R12" s="9">
        <v>71</v>
      </c>
      <c r="S12" s="9">
        <v>65</v>
      </c>
      <c r="T12" s="9">
        <v>68</v>
      </c>
      <c r="U12" s="9">
        <v>78</v>
      </c>
      <c r="V12" s="9">
        <v>81</v>
      </c>
      <c r="W12" s="9">
        <v>76</v>
      </c>
      <c r="X12" s="9">
        <v>75</v>
      </c>
      <c r="Y12" s="9">
        <v>71</v>
      </c>
      <c r="Z12" s="9">
        <v>61</v>
      </c>
      <c r="AA12" s="9">
        <v>61</v>
      </c>
      <c r="AB12" s="9">
        <v>51</v>
      </c>
      <c r="AC12" s="46">
        <f t="shared" si="0"/>
        <v>-0.16393442622950818</v>
      </c>
    </row>
    <row r="13" spans="1:29" x14ac:dyDescent="0.2">
      <c r="A13" s="8" t="s">
        <v>75</v>
      </c>
      <c r="B13" s="9">
        <v>444</v>
      </c>
      <c r="C13" s="9">
        <v>583</v>
      </c>
      <c r="D13" s="9">
        <v>718</v>
      </c>
      <c r="E13" s="9">
        <v>914</v>
      </c>
      <c r="F13" s="9">
        <v>1144</v>
      </c>
      <c r="G13" s="9">
        <v>1240</v>
      </c>
      <c r="H13" s="9">
        <v>1301</v>
      </c>
      <c r="I13" s="9">
        <v>1398</v>
      </c>
      <c r="J13" s="9">
        <v>1449</v>
      </c>
      <c r="K13" s="9">
        <v>1569</v>
      </c>
      <c r="L13" s="9">
        <v>1667</v>
      </c>
      <c r="M13" s="9">
        <v>1748</v>
      </c>
      <c r="N13" s="9">
        <v>1810</v>
      </c>
      <c r="O13" s="9">
        <v>1935</v>
      </c>
      <c r="P13" s="9">
        <v>2184</v>
      </c>
      <c r="Q13" s="9">
        <v>2371</v>
      </c>
      <c r="R13" s="9">
        <v>2525</v>
      </c>
      <c r="S13" s="9">
        <v>2623</v>
      </c>
      <c r="T13" s="9">
        <v>2767</v>
      </c>
      <c r="U13" s="9">
        <v>2932</v>
      </c>
      <c r="V13" s="9">
        <v>2985</v>
      </c>
      <c r="W13" s="9">
        <v>3050</v>
      </c>
      <c r="X13" s="9">
        <v>3078</v>
      </c>
      <c r="Y13" s="9">
        <v>3264</v>
      </c>
      <c r="Z13" s="9">
        <v>3265</v>
      </c>
      <c r="AA13" s="9">
        <v>3252</v>
      </c>
      <c r="AB13" s="9">
        <v>3128</v>
      </c>
      <c r="AC13" s="46">
        <f t="shared" si="0"/>
        <v>-3.8130381303813035E-2</v>
      </c>
    </row>
    <row r="14" spans="1:29" x14ac:dyDescent="0.2">
      <c r="A14" s="8" t="s">
        <v>104</v>
      </c>
      <c r="B14" s="9">
        <v>1139</v>
      </c>
      <c r="C14" s="9">
        <v>1089</v>
      </c>
      <c r="D14" s="9">
        <v>1030</v>
      </c>
      <c r="E14" s="9">
        <v>1027</v>
      </c>
      <c r="F14" s="9">
        <v>1176</v>
      </c>
      <c r="G14" s="9">
        <v>1248</v>
      </c>
      <c r="H14" s="9">
        <v>1310</v>
      </c>
      <c r="I14" s="9">
        <v>1347</v>
      </c>
      <c r="J14" s="9">
        <v>1369</v>
      </c>
      <c r="K14" s="9">
        <v>1410</v>
      </c>
      <c r="L14" s="9">
        <v>1339</v>
      </c>
      <c r="M14" s="9">
        <v>1297</v>
      </c>
      <c r="N14" s="9">
        <v>1285</v>
      </c>
      <c r="O14" s="9">
        <v>1284</v>
      </c>
      <c r="P14" s="9">
        <v>1273</v>
      </c>
      <c r="Q14" s="9">
        <v>1235</v>
      </c>
      <c r="R14" s="9">
        <v>1255</v>
      </c>
      <c r="S14" s="9">
        <v>1296</v>
      </c>
      <c r="T14" s="9">
        <v>1384</v>
      </c>
      <c r="U14" s="9">
        <v>1413</v>
      </c>
      <c r="V14" s="9">
        <v>1482</v>
      </c>
      <c r="W14" s="9">
        <v>1358</v>
      </c>
      <c r="X14" s="9">
        <v>1256</v>
      </c>
      <c r="Y14" s="9">
        <v>1214</v>
      </c>
      <c r="Z14" s="9">
        <v>1440</v>
      </c>
      <c r="AA14" s="9">
        <v>1554</v>
      </c>
      <c r="AB14" s="9">
        <v>1619</v>
      </c>
      <c r="AC14" s="46">
        <f t="shared" si="0"/>
        <v>4.182754182754183E-2</v>
      </c>
    </row>
    <row r="15" spans="1:29" x14ac:dyDescent="0.2">
      <c r="A15" s="8" t="s">
        <v>69</v>
      </c>
      <c r="B15" s="9">
        <v>7220</v>
      </c>
      <c r="C15" s="9">
        <v>7412</v>
      </c>
      <c r="D15" s="9">
        <v>7430</v>
      </c>
      <c r="E15" s="9">
        <v>7436</v>
      </c>
      <c r="F15" s="9">
        <v>7197</v>
      </c>
      <c r="G15" s="9">
        <v>6929</v>
      </c>
      <c r="H15" s="9">
        <v>6749</v>
      </c>
      <c r="I15" s="9">
        <v>6645</v>
      </c>
      <c r="J15" s="9">
        <v>6450</v>
      </c>
      <c r="K15" s="9">
        <v>6242</v>
      </c>
      <c r="L15" s="9">
        <v>6132</v>
      </c>
      <c r="M15" s="9">
        <v>6169</v>
      </c>
      <c r="N15" s="9">
        <v>6246</v>
      </c>
      <c r="O15" s="9">
        <v>6344</v>
      </c>
      <c r="P15" s="9">
        <v>6416</v>
      </c>
      <c r="Q15" s="9">
        <v>6604</v>
      </c>
      <c r="R15" s="9">
        <v>6735</v>
      </c>
      <c r="S15" s="9">
        <v>6836</v>
      </c>
      <c r="T15" s="9">
        <v>6978</v>
      </c>
      <c r="U15" s="9">
        <v>7097</v>
      </c>
      <c r="V15" s="9">
        <v>7230</v>
      </c>
      <c r="W15" s="9">
        <v>7139</v>
      </c>
      <c r="X15" s="9">
        <v>7267</v>
      </c>
      <c r="Y15" s="9">
        <v>7407</v>
      </c>
      <c r="Z15" s="9">
        <v>7362</v>
      </c>
      <c r="AA15" s="9">
        <v>7329</v>
      </c>
      <c r="AB15" s="9">
        <v>7375</v>
      </c>
      <c r="AC15" s="46">
        <f t="shared" si="0"/>
        <v>6.2764360758630101E-3</v>
      </c>
    </row>
    <row r="16" spans="1:29" x14ac:dyDescent="0.2">
      <c r="A16" s="8" t="s">
        <v>74</v>
      </c>
      <c r="B16" s="9">
        <v>4073</v>
      </c>
      <c r="C16" s="9">
        <v>4138</v>
      </c>
      <c r="D16" s="9">
        <v>4075</v>
      </c>
      <c r="E16" s="9">
        <v>4283</v>
      </c>
      <c r="F16" s="9">
        <v>4389</v>
      </c>
      <c r="G16" s="9">
        <v>4511</v>
      </c>
      <c r="H16" s="9">
        <v>4525</v>
      </c>
      <c r="I16" s="9">
        <v>4578</v>
      </c>
      <c r="J16" s="9">
        <v>4581</v>
      </c>
      <c r="K16" s="9">
        <v>4480</v>
      </c>
      <c r="L16" s="9">
        <v>4453</v>
      </c>
      <c r="M16" s="9">
        <v>4488</v>
      </c>
      <c r="N16" s="9">
        <v>4210</v>
      </c>
      <c r="O16" s="9">
        <v>4252</v>
      </c>
      <c r="P16" s="9">
        <v>4144</v>
      </c>
      <c r="Q16" s="9">
        <v>4087</v>
      </c>
      <c r="R16" s="9">
        <v>4062</v>
      </c>
      <c r="S16" s="9">
        <v>4293</v>
      </c>
      <c r="T16" s="9">
        <v>4499</v>
      </c>
      <c r="U16" s="9">
        <v>4587</v>
      </c>
      <c r="V16" s="9">
        <v>4615</v>
      </c>
      <c r="W16" s="9">
        <v>4441</v>
      </c>
      <c r="X16" s="9">
        <v>4688</v>
      </c>
      <c r="Y16" s="9">
        <v>4981</v>
      </c>
      <c r="Z16" s="9">
        <v>5144</v>
      </c>
      <c r="AA16" s="9">
        <v>5142</v>
      </c>
      <c r="AB16" s="9">
        <v>5314</v>
      </c>
      <c r="AC16" s="46">
        <f t="shared" si="0"/>
        <v>3.3450019447685726E-2</v>
      </c>
    </row>
    <row r="17" spans="1:30" x14ac:dyDescent="0.2">
      <c r="A17" s="8" t="s">
        <v>76</v>
      </c>
      <c r="B17" s="9">
        <v>41</v>
      </c>
      <c r="C17" s="9">
        <v>49</v>
      </c>
      <c r="D17" s="9">
        <v>56</v>
      </c>
      <c r="E17" s="9">
        <v>54</v>
      </c>
      <c r="F17" s="9">
        <v>58</v>
      </c>
      <c r="G17" s="9">
        <v>63</v>
      </c>
      <c r="H17" s="9">
        <v>68</v>
      </c>
      <c r="I17" s="9">
        <v>60</v>
      </c>
      <c r="J17" s="9">
        <v>56</v>
      </c>
      <c r="K17" s="9">
        <v>58</v>
      </c>
      <c r="L17" s="9">
        <v>57</v>
      </c>
      <c r="M17" s="9">
        <v>57</v>
      </c>
      <c r="N17" s="9">
        <v>64</v>
      </c>
      <c r="O17" s="9">
        <v>58</v>
      </c>
      <c r="P17" s="9">
        <v>47</v>
      </c>
      <c r="Q17" s="9">
        <v>51</v>
      </c>
      <c r="R17" s="9">
        <v>60</v>
      </c>
      <c r="S17" s="9">
        <v>54</v>
      </c>
      <c r="T17" s="9">
        <v>53</v>
      </c>
      <c r="U17" s="9">
        <v>48</v>
      </c>
      <c r="V17" s="9">
        <v>52</v>
      </c>
      <c r="W17" s="9">
        <v>44</v>
      </c>
      <c r="X17" s="9">
        <v>45</v>
      </c>
      <c r="Y17" s="9">
        <v>48</v>
      </c>
      <c r="Z17" s="9">
        <v>57</v>
      </c>
      <c r="AA17" s="9">
        <v>47</v>
      </c>
      <c r="AB17" s="9">
        <v>44</v>
      </c>
      <c r="AC17" s="46">
        <f t="shared" si="0"/>
        <v>-6.3829787234042548E-2</v>
      </c>
    </row>
    <row r="18" spans="1:30" x14ac:dyDescent="0.2">
      <c r="A18" s="8" t="s">
        <v>72</v>
      </c>
      <c r="B18" s="9">
        <v>53</v>
      </c>
      <c r="C18" s="9">
        <v>51</v>
      </c>
      <c r="D18" s="9">
        <v>45</v>
      </c>
      <c r="E18" s="9">
        <v>40</v>
      </c>
      <c r="F18" s="9">
        <v>39</v>
      </c>
      <c r="G18" s="9">
        <v>40</v>
      </c>
      <c r="H18" s="9">
        <v>42</v>
      </c>
      <c r="I18" s="9">
        <v>47</v>
      </c>
      <c r="J18" s="9">
        <v>45</v>
      </c>
      <c r="K18" s="9">
        <v>46</v>
      </c>
      <c r="L18" s="9">
        <v>47</v>
      </c>
      <c r="M18" s="9">
        <v>47</v>
      </c>
      <c r="N18" s="9">
        <v>48</v>
      </c>
      <c r="O18" s="9">
        <v>55</v>
      </c>
      <c r="P18" s="9">
        <v>58</v>
      </c>
      <c r="Q18" s="9">
        <v>54</v>
      </c>
      <c r="R18" s="9">
        <v>52</v>
      </c>
      <c r="S18" s="9">
        <v>46</v>
      </c>
      <c r="T18" s="9">
        <v>51</v>
      </c>
      <c r="U18" s="9">
        <v>55</v>
      </c>
      <c r="V18" s="9">
        <v>56</v>
      </c>
      <c r="W18" s="9">
        <v>55</v>
      </c>
      <c r="X18" s="9">
        <v>56</v>
      </c>
      <c r="Y18" s="9">
        <v>51</v>
      </c>
      <c r="Z18" s="9">
        <v>49</v>
      </c>
      <c r="AA18" s="9">
        <v>55</v>
      </c>
      <c r="AB18" s="9">
        <v>44</v>
      </c>
      <c r="AC18" s="46">
        <f t="shared" si="0"/>
        <v>-0.2</v>
      </c>
    </row>
    <row r="19" spans="1:30" x14ac:dyDescent="0.2">
      <c r="A19" s="42" t="s">
        <v>79</v>
      </c>
      <c r="B19" s="9">
        <f t="shared" ref="B19:F19" si="1">SUM(B5:B18)</f>
        <v>16035</v>
      </c>
      <c r="C19" s="9">
        <f t="shared" si="1"/>
        <v>16554</v>
      </c>
      <c r="D19" s="9">
        <f t="shared" si="1"/>
        <v>16671</v>
      </c>
      <c r="E19" s="9">
        <f t="shared" si="1"/>
        <v>17146</v>
      </c>
      <c r="F19" s="9">
        <f t="shared" si="1"/>
        <v>17457</v>
      </c>
      <c r="G19" s="9">
        <f t="shared" ref="G19:P19" si="2">SUM(G5:G18)</f>
        <v>17562</v>
      </c>
      <c r="H19" s="9">
        <f t="shared" si="2"/>
        <v>17631</v>
      </c>
      <c r="I19" s="9">
        <f t="shared" si="2"/>
        <v>17796</v>
      </c>
      <c r="J19" s="9">
        <f t="shared" si="2"/>
        <v>17751</v>
      </c>
      <c r="K19" s="9">
        <f t="shared" si="2"/>
        <v>17665</v>
      </c>
      <c r="L19" s="9">
        <f t="shared" si="2"/>
        <v>17688</v>
      </c>
      <c r="M19" s="9">
        <f t="shared" si="2"/>
        <v>17820</v>
      </c>
      <c r="N19" s="9">
        <f t="shared" si="2"/>
        <v>17826</v>
      </c>
      <c r="O19" s="9">
        <f t="shared" si="2"/>
        <v>18158</v>
      </c>
      <c r="P19" s="9">
        <f t="shared" si="2"/>
        <v>18354</v>
      </c>
      <c r="Q19" s="9">
        <f t="shared" ref="Q19:U19" si="3">SUM(Q5:Q18)</f>
        <v>18846</v>
      </c>
      <c r="R19" s="9">
        <f t="shared" si="3"/>
        <v>19423</v>
      </c>
      <c r="S19" s="9">
        <f t="shared" si="3"/>
        <v>20224</v>
      </c>
      <c r="T19" s="9">
        <f t="shared" si="3"/>
        <v>21088</v>
      </c>
      <c r="U19" s="9">
        <f t="shared" si="3"/>
        <v>21625</v>
      </c>
      <c r="V19" s="9">
        <f t="shared" ref="V19:AB19" si="4">SUM(V5:V18)</f>
        <v>22085</v>
      </c>
      <c r="W19" s="9">
        <f t="shared" si="4"/>
        <v>21664</v>
      </c>
      <c r="X19" s="9">
        <f t="shared" si="4"/>
        <v>22220</v>
      </c>
      <c r="Y19" s="9">
        <f t="shared" si="4"/>
        <v>23152</v>
      </c>
      <c r="Z19" s="9">
        <f t="shared" si="4"/>
        <v>23822</v>
      </c>
      <c r="AA19" s="9">
        <f t="shared" ref="AA19" si="5">SUM(AA5:AA18)</f>
        <v>24260</v>
      </c>
      <c r="AB19" s="9">
        <f t="shared" si="4"/>
        <v>24755</v>
      </c>
      <c r="AC19" s="46">
        <f t="shared" si="0"/>
        <v>2.0403957131079967E-2</v>
      </c>
    </row>
    <row r="20" spans="1:30" x14ac:dyDescent="0.2">
      <c r="A20" s="47" t="s">
        <v>20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>
        <v>2720</v>
      </c>
      <c r="O20" s="48">
        <v>2657</v>
      </c>
      <c r="P20" s="48">
        <v>2666</v>
      </c>
      <c r="Q20" s="48">
        <v>2586</v>
      </c>
      <c r="R20" s="48">
        <v>2623</v>
      </c>
      <c r="S20" s="48">
        <v>2745</v>
      </c>
      <c r="T20" s="48">
        <v>2940</v>
      </c>
      <c r="U20" s="48">
        <f>638+978+1302</f>
        <v>2918</v>
      </c>
      <c r="V20" s="48">
        <v>3053</v>
      </c>
      <c r="W20" s="48">
        <v>2715</v>
      </c>
      <c r="X20" s="48">
        <v>2806</v>
      </c>
      <c r="Y20" s="48">
        <f>SUM(Y59:Y61)</f>
        <v>2739</v>
      </c>
      <c r="Z20" s="48">
        <f>SUM(Z59:Z61)</f>
        <v>2747</v>
      </c>
      <c r="AA20" s="48">
        <f>SUM(AA59:AA61)</f>
        <v>2920</v>
      </c>
      <c r="AB20" s="48">
        <f>SUM(AB59:AB61)</f>
        <v>2956</v>
      </c>
      <c r="AC20" s="46">
        <f t="shared" si="0"/>
        <v>1.2328767123287671E-2</v>
      </c>
      <c r="AD20" s="43"/>
    </row>
    <row r="21" spans="1:30" x14ac:dyDescent="0.2">
      <c r="A21" s="47" t="s">
        <v>21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>
        <v>15106</v>
      </c>
      <c r="O21" s="48">
        <v>15501</v>
      </c>
      <c r="P21" s="48">
        <v>15688</v>
      </c>
      <c r="Q21" s="48">
        <v>16258</v>
      </c>
      <c r="R21" s="48">
        <v>16800</v>
      </c>
      <c r="S21" s="48">
        <f>SUM(S62:S77)</f>
        <v>17479</v>
      </c>
      <c r="T21" s="48">
        <f>T19-T20</f>
        <v>18148</v>
      </c>
      <c r="U21" s="48">
        <f>U19-U20</f>
        <v>18707</v>
      </c>
      <c r="V21" s="48">
        <f>V19-V20</f>
        <v>19032</v>
      </c>
      <c r="W21" s="48">
        <v>18947</v>
      </c>
      <c r="X21" s="48">
        <v>19414</v>
      </c>
      <c r="Y21" s="48">
        <v>20413</v>
      </c>
      <c r="Z21" s="48">
        <f>SUM(Z62:Z77)</f>
        <v>21075</v>
      </c>
      <c r="AA21" s="48">
        <f>AA19-AA20</f>
        <v>21340</v>
      </c>
      <c r="AB21" s="48">
        <f>AB19-AB20</f>
        <v>21799</v>
      </c>
      <c r="AC21" s="46">
        <f t="shared" si="0"/>
        <v>2.1508903467666353E-2</v>
      </c>
      <c r="AD21" s="43"/>
    </row>
    <row r="22" spans="1:30" s="62" customFormat="1" x14ac:dyDescent="0.2">
      <c r="A22" s="59" t="s">
        <v>19</v>
      </c>
      <c r="B22" s="60"/>
      <c r="C22" s="60"/>
      <c r="D22" s="60"/>
      <c r="E22" s="60"/>
      <c r="F22" s="60"/>
      <c r="G22" s="60">
        <v>287</v>
      </c>
      <c r="H22" s="60">
        <v>299</v>
      </c>
      <c r="I22" s="60">
        <v>275</v>
      </c>
      <c r="J22" s="60">
        <v>279</v>
      </c>
      <c r="K22" s="60">
        <v>287</v>
      </c>
      <c r="L22" s="60">
        <v>283</v>
      </c>
      <c r="M22" s="60">
        <v>321</v>
      </c>
      <c r="N22" s="60">
        <v>292</v>
      </c>
      <c r="O22" s="60">
        <v>287</v>
      </c>
      <c r="P22" s="60">
        <v>298</v>
      </c>
      <c r="Q22" s="60">
        <v>292</v>
      </c>
      <c r="R22" s="60">
        <v>317</v>
      </c>
      <c r="S22" s="60">
        <v>316</v>
      </c>
      <c r="T22" s="60">
        <v>303</v>
      </c>
      <c r="U22" s="60">
        <v>330</v>
      </c>
      <c r="V22" s="60">
        <v>320</v>
      </c>
      <c r="W22" s="60">
        <v>276</v>
      </c>
      <c r="X22" s="60">
        <v>276</v>
      </c>
      <c r="Y22" s="60">
        <v>262</v>
      </c>
      <c r="Z22" s="60">
        <v>274</v>
      </c>
      <c r="AA22" s="60">
        <v>243</v>
      </c>
      <c r="AB22" s="60">
        <v>308</v>
      </c>
      <c r="AC22" s="61">
        <f t="shared" si="0"/>
        <v>0.26748971193415638</v>
      </c>
    </row>
    <row r="23" spans="1:30" ht="25.5" x14ac:dyDescent="0.2">
      <c r="A23" s="8" t="s">
        <v>22</v>
      </c>
      <c r="B23" s="10"/>
      <c r="C23" s="10">
        <f t="shared" ref="C23:Z23" si="6">(C19-B19)/B19</f>
        <v>3.2366697848456499E-2</v>
      </c>
      <c r="D23" s="10">
        <f t="shared" si="6"/>
        <v>7.067778180500181E-3</v>
      </c>
      <c r="E23" s="10">
        <f t="shared" si="6"/>
        <v>2.8492591926099216E-2</v>
      </c>
      <c r="F23" s="10">
        <f t="shared" si="6"/>
        <v>1.8138341304094249E-2</v>
      </c>
      <c r="G23" s="10">
        <f t="shared" si="6"/>
        <v>6.0147791716789823E-3</v>
      </c>
      <c r="H23" s="10">
        <f t="shared" si="6"/>
        <v>3.928937478647079E-3</v>
      </c>
      <c r="I23" s="10">
        <f t="shared" si="6"/>
        <v>9.3585162497873062E-3</v>
      </c>
      <c r="J23" s="11">
        <f t="shared" si="6"/>
        <v>-2.5286581254214432E-3</v>
      </c>
      <c r="K23" s="11">
        <f t="shared" si="6"/>
        <v>-4.8447974761985238E-3</v>
      </c>
      <c r="L23" s="10">
        <f t="shared" si="6"/>
        <v>1.3020096235493914E-3</v>
      </c>
      <c r="M23" s="10">
        <f t="shared" si="6"/>
        <v>7.462686567164179E-3</v>
      </c>
      <c r="N23" s="10">
        <f t="shared" si="6"/>
        <v>3.3670033670033672E-4</v>
      </c>
      <c r="O23" s="10">
        <f t="shared" si="6"/>
        <v>1.8624481095029732E-2</v>
      </c>
      <c r="P23" s="10">
        <f t="shared" si="6"/>
        <v>1.0794140323824209E-2</v>
      </c>
      <c r="Q23" s="10">
        <f t="shared" si="6"/>
        <v>2.6806145799280812E-2</v>
      </c>
      <c r="R23" s="10">
        <f t="shared" si="6"/>
        <v>3.0616576461848666E-2</v>
      </c>
      <c r="S23" s="10">
        <f t="shared" si="6"/>
        <v>4.1239767286207075E-2</v>
      </c>
      <c r="T23" s="10">
        <f t="shared" si="6"/>
        <v>4.2721518987341771E-2</v>
      </c>
      <c r="U23" s="10">
        <f t="shared" si="6"/>
        <v>2.5464719271623672E-2</v>
      </c>
      <c r="V23" s="10">
        <f t="shared" si="6"/>
        <v>2.1271676300578034E-2</v>
      </c>
      <c r="W23" s="10">
        <f t="shared" si="6"/>
        <v>-1.9062712248132215E-2</v>
      </c>
      <c r="X23" s="10">
        <f t="shared" si="6"/>
        <v>2.566469719350074E-2</v>
      </c>
      <c r="Y23" s="10">
        <f t="shared" si="6"/>
        <v>4.1944194419441944E-2</v>
      </c>
      <c r="Z23" s="10">
        <f t="shared" si="6"/>
        <v>2.8939184519695921E-2</v>
      </c>
      <c r="AA23" s="10">
        <f>(AA19-Y19)/Y19</f>
        <v>4.7857636489288181E-2</v>
      </c>
      <c r="AB23" s="10">
        <f>(AB19-AA19)/AA19</f>
        <v>2.0403957131079967E-2</v>
      </c>
      <c r="AC23" s="12"/>
    </row>
    <row r="24" spans="1:30" ht="12.7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5"/>
      <c r="K24" s="15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6"/>
    </row>
    <row r="25" spans="1:30" x14ac:dyDescent="0.2">
      <c r="A25" s="44" t="s">
        <v>26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4" t="s">
        <v>35</v>
      </c>
      <c r="Q25" s="44" t="s">
        <v>25</v>
      </c>
      <c r="R25" s="44" t="s">
        <v>36</v>
      </c>
      <c r="S25" s="44" t="s">
        <v>40</v>
      </c>
      <c r="T25" s="44" t="s">
        <v>43</v>
      </c>
      <c r="U25" s="44" t="s">
        <v>78</v>
      </c>
      <c r="V25" s="44" t="s">
        <v>81</v>
      </c>
      <c r="W25" s="44" t="s">
        <v>83</v>
      </c>
      <c r="X25" s="50">
        <v>2021</v>
      </c>
      <c r="Y25" s="50">
        <v>2022</v>
      </c>
      <c r="Z25" s="50">
        <v>2023</v>
      </c>
      <c r="AA25" s="50">
        <v>2024</v>
      </c>
      <c r="AB25" s="50">
        <v>2025</v>
      </c>
    </row>
    <row r="26" spans="1:30" x14ac:dyDescent="0.2">
      <c r="A26" s="39" t="s">
        <v>44</v>
      </c>
      <c r="P26" s="17">
        <v>1042</v>
      </c>
      <c r="Q26" s="17">
        <v>1047</v>
      </c>
      <c r="R26" s="17">
        <v>1098</v>
      </c>
      <c r="S26" s="17">
        <v>1132</v>
      </c>
      <c r="T26" s="17">
        <v>1256</v>
      </c>
      <c r="U26" s="17">
        <v>1191</v>
      </c>
      <c r="V26" s="18">
        <v>1286</v>
      </c>
      <c r="W26" s="18">
        <v>1102</v>
      </c>
      <c r="X26" s="18">
        <v>1086</v>
      </c>
      <c r="Y26" s="18">
        <v>1131</v>
      </c>
      <c r="Z26" s="18">
        <v>1168</v>
      </c>
      <c r="AA26" s="18">
        <v>1116</v>
      </c>
      <c r="AB26" s="18">
        <v>1094</v>
      </c>
    </row>
    <row r="27" spans="1:30" x14ac:dyDescent="0.2">
      <c r="A27" s="39" t="s">
        <v>45</v>
      </c>
      <c r="P27" s="17">
        <v>805</v>
      </c>
      <c r="Q27" s="17">
        <v>805</v>
      </c>
      <c r="R27" s="17">
        <v>744</v>
      </c>
      <c r="S27" s="17">
        <v>779</v>
      </c>
      <c r="T27" s="17">
        <v>759</v>
      </c>
      <c r="U27" s="17">
        <v>811</v>
      </c>
      <c r="V27" s="18">
        <v>827</v>
      </c>
      <c r="W27" s="18">
        <v>787</v>
      </c>
      <c r="X27" s="18">
        <v>768</v>
      </c>
      <c r="Y27" s="18">
        <v>703</v>
      </c>
      <c r="Z27" s="18">
        <v>735</v>
      </c>
      <c r="AA27" s="18">
        <v>812</v>
      </c>
      <c r="AB27" s="18">
        <v>832</v>
      </c>
    </row>
    <row r="28" spans="1:30" x14ac:dyDescent="0.2">
      <c r="A28" s="39" t="s">
        <v>46</v>
      </c>
      <c r="P28" s="17">
        <v>1452</v>
      </c>
      <c r="Q28" s="17">
        <v>1413</v>
      </c>
      <c r="R28" s="17">
        <f>85+1379</f>
        <v>1464</v>
      </c>
      <c r="S28" s="17">
        <f>1412+81</f>
        <v>1493</v>
      </c>
      <c r="T28" s="17">
        <f>103+1543</f>
        <v>1646</v>
      </c>
      <c r="U28" s="17">
        <f>108+1569</f>
        <v>1677</v>
      </c>
      <c r="V28" s="18">
        <f>121+1576</f>
        <v>1697</v>
      </c>
      <c r="W28" s="18">
        <f>146+1416</f>
        <v>1562</v>
      </c>
      <c r="X28" s="18">
        <v>1763</v>
      </c>
      <c r="Y28" s="18">
        <v>1834</v>
      </c>
      <c r="Z28" s="18">
        <v>1740</v>
      </c>
      <c r="AA28" s="18">
        <v>1867</v>
      </c>
      <c r="AB28" s="18">
        <f>257+1690</f>
        <v>1947</v>
      </c>
    </row>
    <row r="29" spans="1:30" x14ac:dyDescent="0.2">
      <c r="A29" s="39" t="s">
        <v>47</v>
      </c>
      <c r="P29" s="17">
        <v>1312</v>
      </c>
      <c r="Q29" s="17">
        <v>1348</v>
      </c>
      <c r="R29" s="17">
        <v>1359</v>
      </c>
      <c r="S29" s="17">
        <v>1448</v>
      </c>
      <c r="T29" s="17">
        <v>1471</v>
      </c>
      <c r="U29" s="17">
        <v>1579</v>
      </c>
      <c r="V29" s="18">
        <v>1621</v>
      </c>
      <c r="W29" s="18">
        <v>1546</v>
      </c>
      <c r="X29" s="18">
        <v>1602</v>
      </c>
      <c r="Y29" s="18">
        <v>1715</v>
      </c>
      <c r="Z29" s="18">
        <v>1903</v>
      </c>
      <c r="AA29" s="18">
        <v>1836</v>
      </c>
      <c r="AB29" s="18">
        <v>1946</v>
      </c>
    </row>
    <row r="30" spans="1:30" x14ac:dyDescent="0.2">
      <c r="A30" s="39" t="s">
        <v>48</v>
      </c>
      <c r="P30" s="17">
        <v>1501</v>
      </c>
      <c r="Q30" s="17">
        <v>1470</v>
      </c>
      <c r="R30" s="17">
        <v>1502</v>
      </c>
      <c r="S30" s="17">
        <v>1561</v>
      </c>
      <c r="T30" s="17">
        <v>1707</v>
      </c>
      <c r="U30" s="17">
        <v>1733</v>
      </c>
      <c r="V30" s="18">
        <v>1757</v>
      </c>
      <c r="W30" s="18">
        <v>1731</v>
      </c>
      <c r="X30" s="18">
        <v>1819</v>
      </c>
      <c r="Y30" s="18">
        <v>1853</v>
      </c>
      <c r="Z30" s="18">
        <v>1958</v>
      </c>
      <c r="AA30" s="18">
        <v>2128</v>
      </c>
      <c r="AB30" s="18">
        <v>2056</v>
      </c>
    </row>
    <row r="31" spans="1:30" x14ac:dyDescent="0.2">
      <c r="A31" s="39" t="s">
        <v>49</v>
      </c>
      <c r="P31" s="17">
        <v>1751</v>
      </c>
      <c r="Q31" s="17">
        <v>1780</v>
      </c>
      <c r="R31" s="17">
        <v>1716</v>
      </c>
      <c r="S31" s="17">
        <v>1786</v>
      </c>
      <c r="T31" s="17">
        <v>1814</v>
      </c>
      <c r="U31" s="17">
        <v>1988</v>
      </c>
      <c r="V31" s="18">
        <v>1919</v>
      </c>
      <c r="W31" s="18">
        <v>1893</v>
      </c>
      <c r="X31" s="18">
        <v>1991</v>
      </c>
      <c r="Y31" s="18">
        <v>2131</v>
      </c>
      <c r="Z31" s="18">
        <v>2134</v>
      </c>
      <c r="AA31" s="18">
        <v>2144</v>
      </c>
      <c r="AB31" s="18">
        <v>2331</v>
      </c>
    </row>
    <row r="32" spans="1:30" x14ac:dyDescent="0.2">
      <c r="A32" s="39" t="s">
        <v>50</v>
      </c>
      <c r="P32" s="17">
        <v>1664</v>
      </c>
      <c r="Q32" s="17">
        <v>1783</v>
      </c>
      <c r="R32" s="17">
        <v>1790</v>
      </c>
      <c r="S32" s="17">
        <v>1827</v>
      </c>
      <c r="T32" s="17">
        <v>1910</v>
      </c>
      <c r="U32" s="17">
        <v>1892</v>
      </c>
      <c r="V32" s="18">
        <v>2005</v>
      </c>
      <c r="W32" s="18">
        <v>1924</v>
      </c>
      <c r="X32" s="18">
        <v>1939</v>
      </c>
      <c r="Y32" s="18">
        <v>2174</v>
      </c>
      <c r="Z32" s="18">
        <v>2235</v>
      </c>
      <c r="AA32" s="18">
        <v>2186</v>
      </c>
      <c r="AB32" s="18">
        <v>2228</v>
      </c>
    </row>
    <row r="33" spans="1:29" x14ac:dyDescent="0.2">
      <c r="A33" s="39" t="s">
        <v>51</v>
      </c>
      <c r="P33" s="17">
        <v>1470</v>
      </c>
      <c r="Q33" s="17">
        <v>1611</v>
      </c>
      <c r="R33" s="17">
        <v>1694</v>
      </c>
      <c r="S33" s="17">
        <v>1749</v>
      </c>
      <c r="T33" s="17">
        <v>1759</v>
      </c>
      <c r="U33" s="17">
        <v>1817</v>
      </c>
      <c r="V33" s="18">
        <v>1786</v>
      </c>
      <c r="W33" s="18">
        <v>1891</v>
      </c>
      <c r="X33" s="18">
        <v>1838</v>
      </c>
      <c r="Y33" s="18">
        <v>1929</v>
      </c>
      <c r="Z33" s="18">
        <v>2118</v>
      </c>
      <c r="AA33" s="18">
        <v>2148</v>
      </c>
      <c r="AB33" s="18">
        <v>2063</v>
      </c>
    </row>
    <row r="34" spans="1:29" x14ac:dyDescent="0.2">
      <c r="A34" s="39" t="s">
        <v>52</v>
      </c>
      <c r="P34" s="17">
        <v>1288</v>
      </c>
      <c r="Q34" s="17">
        <v>1373</v>
      </c>
      <c r="R34" s="17">
        <v>1489</v>
      </c>
      <c r="S34" s="17">
        <v>1590</v>
      </c>
      <c r="T34" s="17">
        <v>1605</v>
      </c>
      <c r="U34" s="17">
        <v>1639</v>
      </c>
      <c r="V34" s="18">
        <v>1670</v>
      </c>
      <c r="W34" s="18">
        <v>1589</v>
      </c>
      <c r="X34" s="18">
        <v>1741</v>
      </c>
      <c r="Y34" s="18">
        <v>1736</v>
      </c>
      <c r="Z34" s="18">
        <v>1777</v>
      </c>
      <c r="AA34" s="18">
        <v>1937</v>
      </c>
      <c r="AB34" s="18">
        <v>1967</v>
      </c>
    </row>
    <row r="35" spans="1:29" x14ac:dyDescent="0.2">
      <c r="A35" s="39" t="s">
        <v>53</v>
      </c>
      <c r="P35" s="17">
        <v>1192</v>
      </c>
      <c r="Q35" s="17">
        <v>1229</v>
      </c>
      <c r="R35" s="17">
        <v>1317</v>
      </c>
      <c r="S35" s="17">
        <v>1447</v>
      </c>
      <c r="T35" s="17">
        <v>1506</v>
      </c>
      <c r="U35" s="17">
        <v>1510</v>
      </c>
      <c r="V35" s="18">
        <v>1539</v>
      </c>
      <c r="W35" s="18">
        <v>1544</v>
      </c>
      <c r="X35" s="18">
        <v>1458</v>
      </c>
      <c r="Y35" s="18">
        <v>1616</v>
      </c>
      <c r="Z35" s="18">
        <v>1619</v>
      </c>
      <c r="AA35" s="18">
        <v>1631</v>
      </c>
      <c r="AB35" s="18">
        <v>1758</v>
      </c>
    </row>
    <row r="36" spans="1:29" x14ac:dyDescent="0.2">
      <c r="A36" s="39" t="s">
        <v>54</v>
      </c>
      <c r="P36" s="17">
        <v>1126</v>
      </c>
      <c r="Q36" s="17">
        <v>1164</v>
      </c>
      <c r="R36" s="17">
        <v>1203</v>
      </c>
      <c r="S36" s="17">
        <v>1255</v>
      </c>
      <c r="T36" s="17">
        <v>1413</v>
      </c>
      <c r="U36" s="17">
        <v>1391</v>
      </c>
      <c r="V36" s="18">
        <v>1423</v>
      </c>
      <c r="W36" s="18">
        <v>1437</v>
      </c>
      <c r="X36" s="18">
        <v>1466</v>
      </c>
      <c r="Y36" s="18">
        <v>1415</v>
      </c>
      <c r="Z36" s="18">
        <v>1535</v>
      </c>
      <c r="AA36" s="18">
        <v>1467</v>
      </c>
      <c r="AB36" s="18">
        <v>1511</v>
      </c>
    </row>
    <row r="37" spans="1:29" x14ac:dyDescent="0.2">
      <c r="A37" s="39" t="s">
        <v>55</v>
      </c>
      <c r="P37" s="17">
        <v>1111</v>
      </c>
      <c r="Q37" s="17">
        <v>1160</v>
      </c>
      <c r="R37" s="17">
        <v>1243</v>
      </c>
      <c r="S37" s="17">
        <v>1267</v>
      </c>
      <c r="T37" s="17">
        <v>1320</v>
      </c>
      <c r="U37" s="17">
        <v>1400</v>
      </c>
      <c r="V37" s="18">
        <v>1424</v>
      </c>
      <c r="W37" s="18">
        <v>1453</v>
      </c>
      <c r="X37" s="18">
        <v>1516</v>
      </c>
      <c r="Y37" s="18">
        <v>1555</v>
      </c>
      <c r="Z37" s="18">
        <v>1409</v>
      </c>
      <c r="AA37" s="18">
        <v>1541</v>
      </c>
      <c r="AB37" s="18">
        <v>1433</v>
      </c>
    </row>
    <row r="38" spans="1:29" x14ac:dyDescent="0.2">
      <c r="A38" s="39" t="s">
        <v>56</v>
      </c>
      <c r="P38" s="17">
        <v>992</v>
      </c>
      <c r="Q38" s="17">
        <v>1024</v>
      </c>
      <c r="R38" s="17">
        <v>1031</v>
      </c>
      <c r="S38" s="17">
        <v>1061</v>
      </c>
      <c r="T38" s="17">
        <v>1093</v>
      </c>
      <c r="U38" s="17">
        <v>1133</v>
      </c>
      <c r="V38" s="18">
        <v>1197</v>
      </c>
      <c r="W38" s="18">
        <v>1168</v>
      </c>
      <c r="X38" s="18">
        <v>1192</v>
      </c>
      <c r="Y38" s="18">
        <v>1242</v>
      </c>
      <c r="Z38" s="18">
        <v>1309</v>
      </c>
      <c r="AA38" s="18">
        <v>1177</v>
      </c>
      <c r="AB38" s="18">
        <v>1344</v>
      </c>
    </row>
    <row r="39" spans="1:29" x14ac:dyDescent="0.2">
      <c r="A39" s="39" t="s">
        <v>57</v>
      </c>
      <c r="P39" s="17">
        <v>742</v>
      </c>
      <c r="Q39" s="17">
        <v>770</v>
      </c>
      <c r="R39" s="17">
        <v>872</v>
      </c>
      <c r="S39" s="17">
        <v>844</v>
      </c>
      <c r="T39" s="17">
        <v>840</v>
      </c>
      <c r="U39" s="17">
        <v>869</v>
      </c>
      <c r="V39" s="18">
        <v>919</v>
      </c>
      <c r="W39" s="18">
        <v>972</v>
      </c>
      <c r="X39" s="18">
        <v>958</v>
      </c>
      <c r="Y39" s="18">
        <v>963</v>
      </c>
      <c r="Z39" s="18">
        <v>1043</v>
      </c>
      <c r="AA39" s="18">
        <v>1061</v>
      </c>
      <c r="AB39" s="18">
        <v>961</v>
      </c>
    </row>
    <row r="40" spans="1:29" x14ac:dyDescent="0.2">
      <c r="A40" s="40" t="s">
        <v>58</v>
      </c>
      <c r="P40" s="19">
        <v>906</v>
      </c>
      <c r="Q40" s="19">
        <v>869</v>
      </c>
      <c r="R40" s="19">
        <v>901</v>
      </c>
      <c r="S40" s="17">
        <v>985</v>
      </c>
      <c r="T40" s="17">
        <v>989</v>
      </c>
      <c r="U40" s="17">
        <v>995</v>
      </c>
      <c r="V40" s="18">
        <v>1015</v>
      </c>
      <c r="W40" s="18">
        <v>1065</v>
      </c>
      <c r="X40" s="18">
        <v>1083</v>
      </c>
      <c r="Y40" s="18">
        <v>1155</v>
      </c>
      <c r="Z40" s="18">
        <v>1139</v>
      </c>
      <c r="AA40" s="18">
        <v>1209</v>
      </c>
      <c r="AB40" s="18">
        <v>1284</v>
      </c>
    </row>
    <row r="41" spans="1:29" x14ac:dyDescent="0.2">
      <c r="A41" s="27" t="s">
        <v>29</v>
      </c>
      <c r="P41" s="19">
        <f t="shared" ref="P41:U41" si="7">SUM(P26:P40)</f>
        <v>18354</v>
      </c>
      <c r="Q41" s="19">
        <f t="shared" si="7"/>
        <v>18846</v>
      </c>
      <c r="R41" s="19">
        <f t="shared" si="7"/>
        <v>19423</v>
      </c>
      <c r="S41" s="19">
        <f t="shared" si="7"/>
        <v>20224</v>
      </c>
      <c r="T41" s="19">
        <f t="shared" si="7"/>
        <v>21088</v>
      </c>
      <c r="U41" s="19">
        <f t="shared" si="7"/>
        <v>21625</v>
      </c>
      <c r="V41" s="20">
        <f t="shared" ref="V41:Z41" si="8">SUM(V26:V40)</f>
        <v>22085</v>
      </c>
      <c r="W41" s="20">
        <f t="shared" si="8"/>
        <v>21664</v>
      </c>
      <c r="X41" s="20">
        <f t="shared" si="8"/>
        <v>22220</v>
      </c>
      <c r="Y41" s="20">
        <f t="shared" ref="Y41" si="9">SUM(Y26:Y40)</f>
        <v>23152</v>
      </c>
      <c r="Z41" s="20">
        <f t="shared" si="8"/>
        <v>23822</v>
      </c>
      <c r="AA41" s="20">
        <f t="shared" ref="AA41:AB41" si="10">SUM(AA26:AA40)</f>
        <v>24260</v>
      </c>
      <c r="AB41" s="20">
        <f t="shared" si="10"/>
        <v>24755</v>
      </c>
    </row>
    <row r="42" spans="1:29" x14ac:dyDescent="0.2">
      <c r="AC42" s="21"/>
    </row>
    <row r="43" spans="1:29" x14ac:dyDescent="0.2">
      <c r="A43" s="44" t="s">
        <v>30</v>
      </c>
      <c r="B43" s="49"/>
      <c r="C43" s="49"/>
      <c r="D43" s="49"/>
      <c r="E43" s="49"/>
      <c r="F43" s="49"/>
      <c r="G43" s="49"/>
      <c r="H43" s="51"/>
      <c r="I43" s="49"/>
      <c r="J43" s="49"/>
      <c r="K43" s="49"/>
      <c r="L43" s="49"/>
      <c r="M43" s="49"/>
      <c r="N43" s="49"/>
      <c r="O43" s="49"/>
      <c r="P43" s="44" t="s">
        <v>35</v>
      </c>
      <c r="Q43" s="44" t="s">
        <v>25</v>
      </c>
      <c r="R43" s="44" t="s">
        <v>36</v>
      </c>
      <c r="S43" s="44" t="s">
        <v>40</v>
      </c>
      <c r="T43" s="44" t="s">
        <v>43</v>
      </c>
      <c r="U43" s="44" t="s">
        <v>78</v>
      </c>
      <c r="V43" s="44" t="s">
        <v>81</v>
      </c>
      <c r="W43" s="52" t="s">
        <v>83</v>
      </c>
      <c r="X43" s="50">
        <v>2021</v>
      </c>
      <c r="Y43" s="50">
        <v>2022</v>
      </c>
      <c r="Z43" s="50">
        <v>2023</v>
      </c>
      <c r="AA43" s="50">
        <v>2024</v>
      </c>
      <c r="AB43" s="50">
        <v>2025</v>
      </c>
    </row>
    <row r="44" spans="1:29" x14ac:dyDescent="0.2">
      <c r="A44" s="39" t="s">
        <v>31</v>
      </c>
      <c r="H44" s="6"/>
      <c r="P44" s="17">
        <v>12101</v>
      </c>
      <c r="Q44" s="17">
        <v>12423</v>
      </c>
      <c r="R44" s="17">
        <v>12791</v>
      </c>
      <c r="S44" s="17">
        <v>13199</v>
      </c>
      <c r="T44" s="17">
        <v>13709</v>
      </c>
      <c r="U44" s="17">
        <v>14053</v>
      </c>
      <c r="V44" s="18">
        <v>14301</v>
      </c>
      <c r="W44" s="18">
        <v>14051</v>
      </c>
      <c r="X44" s="18">
        <v>14344</v>
      </c>
      <c r="Y44" s="18">
        <v>14885</v>
      </c>
      <c r="Z44" s="18">
        <v>15224</v>
      </c>
      <c r="AA44" s="18">
        <v>15557</v>
      </c>
      <c r="AB44" s="18">
        <v>15770</v>
      </c>
    </row>
    <row r="45" spans="1:29" x14ac:dyDescent="0.2">
      <c r="A45" s="39" t="s">
        <v>32</v>
      </c>
      <c r="H45" s="6"/>
      <c r="P45" s="17">
        <v>6252</v>
      </c>
      <c r="Q45" s="17">
        <v>6423</v>
      </c>
      <c r="R45" s="17">
        <f>R46-R44</f>
        <v>6632</v>
      </c>
      <c r="S45" s="17">
        <v>7025</v>
      </c>
      <c r="T45" s="17">
        <v>7379</v>
      </c>
      <c r="U45" s="17">
        <v>7572</v>
      </c>
      <c r="V45" s="18">
        <v>7784</v>
      </c>
      <c r="W45" s="18">
        <v>7613</v>
      </c>
      <c r="X45" s="18">
        <v>7876</v>
      </c>
      <c r="Y45" s="18">
        <v>8267</v>
      </c>
      <c r="Z45" s="18">
        <v>8598</v>
      </c>
      <c r="AA45" s="18">
        <v>8703</v>
      </c>
      <c r="AB45" s="18">
        <v>8985</v>
      </c>
    </row>
    <row r="46" spans="1:29" x14ac:dyDescent="0.2">
      <c r="A46" s="41" t="s">
        <v>33</v>
      </c>
      <c r="H46" s="6"/>
      <c r="P46" s="17">
        <f>SUM(P44:P45)</f>
        <v>18353</v>
      </c>
      <c r="Q46" s="17">
        <f>SUM(Q44:Q45)</f>
        <v>18846</v>
      </c>
      <c r="R46" s="17">
        <v>19423</v>
      </c>
      <c r="S46" s="17">
        <f t="shared" ref="S46:X46" si="11">SUM(S44:S45)</f>
        <v>20224</v>
      </c>
      <c r="T46" s="17">
        <f t="shared" si="11"/>
        <v>21088</v>
      </c>
      <c r="U46" s="17">
        <f t="shared" si="11"/>
        <v>21625</v>
      </c>
      <c r="V46" s="18">
        <f t="shared" si="11"/>
        <v>22085</v>
      </c>
      <c r="W46" s="18">
        <f t="shared" si="11"/>
        <v>21664</v>
      </c>
      <c r="X46" s="18">
        <f t="shared" si="11"/>
        <v>22220</v>
      </c>
      <c r="Y46" s="18">
        <f t="shared" ref="Y46:Z46" si="12">SUM(Y44:Y45)</f>
        <v>23152</v>
      </c>
      <c r="Z46" s="18">
        <f t="shared" si="12"/>
        <v>23822</v>
      </c>
      <c r="AA46" s="18">
        <f t="shared" ref="AA46:AB46" si="13">SUM(AA44:AA45)</f>
        <v>24260</v>
      </c>
      <c r="AB46" s="18">
        <f t="shared" si="13"/>
        <v>24755</v>
      </c>
    </row>
    <row r="47" spans="1:29" x14ac:dyDescent="0.2">
      <c r="H47" s="6"/>
      <c r="O47" s="22"/>
      <c r="P47" s="21"/>
      <c r="Q47" s="21"/>
      <c r="R47" s="21"/>
      <c r="S47" s="21"/>
      <c r="T47" s="21"/>
      <c r="U47" s="21"/>
      <c r="V47" s="23"/>
      <c r="W47" s="23"/>
      <c r="X47" s="23"/>
      <c r="Y47" s="23"/>
      <c r="Z47" s="23"/>
      <c r="AA47" s="23"/>
      <c r="AB47" s="23"/>
    </row>
    <row r="48" spans="1:29" x14ac:dyDescent="0.2">
      <c r="A48" s="44" t="s">
        <v>24</v>
      </c>
      <c r="B48" s="53"/>
      <c r="C48" s="51"/>
      <c r="D48" s="49"/>
      <c r="E48" s="49"/>
      <c r="F48" s="49"/>
      <c r="G48" s="49"/>
      <c r="H48" s="51"/>
      <c r="I48" s="49"/>
      <c r="J48" s="49"/>
      <c r="K48" s="49"/>
      <c r="L48" s="49"/>
      <c r="M48" s="49"/>
      <c r="N48" s="49"/>
      <c r="O48" s="49"/>
      <c r="P48" s="44" t="s">
        <v>35</v>
      </c>
      <c r="Q48" s="44" t="s">
        <v>25</v>
      </c>
      <c r="R48" s="44" t="s">
        <v>36</v>
      </c>
      <c r="S48" s="44" t="s">
        <v>40</v>
      </c>
      <c r="T48" s="44" t="s">
        <v>43</v>
      </c>
      <c r="U48" s="44" t="s">
        <v>78</v>
      </c>
      <c r="V48" s="44" t="s">
        <v>81</v>
      </c>
      <c r="W48" s="44" t="s">
        <v>83</v>
      </c>
      <c r="X48" s="50">
        <v>2021</v>
      </c>
      <c r="Y48" s="50">
        <v>2022</v>
      </c>
      <c r="Z48" s="50">
        <v>2023</v>
      </c>
      <c r="AA48" s="50">
        <v>2024</v>
      </c>
      <c r="AB48" s="50">
        <v>2025</v>
      </c>
    </row>
    <row r="49" spans="1:30" x14ac:dyDescent="0.2">
      <c r="A49" s="39" t="s">
        <v>59</v>
      </c>
      <c r="H49" s="6"/>
      <c r="P49" s="17">
        <v>160</v>
      </c>
      <c r="Q49" s="17">
        <v>173</v>
      </c>
      <c r="R49" s="17">
        <v>196</v>
      </c>
      <c r="S49" s="17">
        <v>215</v>
      </c>
      <c r="T49" s="17">
        <v>219</v>
      </c>
      <c r="U49" s="17">
        <v>239</v>
      </c>
      <c r="V49" s="18">
        <v>250</v>
      </c>
      <c r="W49" s="18">
        <v>258</v>
      </c>
      <c r="X49" s="18">
        <v>269</v>
      </c>
      <c r="Y49" s="18">
        <v>279</v>
      </c>
      <c r="Z49" s="18">
        <v>256</v>
      </c>
      <c r="AA49" s="18">
        <v>268</v>
      </c>
      <c r="AB49" s="18">
        <v>261</v>
      </c>
    </row>
    <row r="50" spans="1:30" x14ac:dyDescent="0.2">
      <c r="A50" s="39" t="s">
        <v>60</v>
      </c>
      <c r="H50" s="6"/>
      <c r="P50" s="17">
        <v>526</v>
      </c>
      <c r="Q50" s="17">
        <v>543</v>
      </c>
      <c r="R50" s="17">
        <v>586</v>
      </c>
      <c r="S50" s="17">
        <v>647</v>
      </c>
      <c r="T50" s="17">
        <v>680</v>
      </c>
      <c r="U50" s="17">
        <v>712</v>
      </c>
      <c r="V50" s="18">
        <v>756</v>
      </c>
      <c r="W50" s="18">
        <v>746</v>
      </c>
      <c r="X50" s="18">
        <v>744</v>
      </c>
      <c r="Y50" s="18">
        <v>773</v>
      </c>
      <c r="Z50" s="18">
        <v>805</v>
      </c>
      <c r="AA50" s="18">
        <v>855</v>
      </c>
      <c r="AB50" s="18">
        <v>955</v>
      </c>
    </row>
    <row r="51" spans="1:30" x14ac:dyDescent="0.2">
      <c r="A51" s="39" t="s">
        <v>61</v>
      </c>
      <c r="P51" s="17">
        <v>843</v>
      </c>
      <c r="Q51" s="17">
        <v>948</v>
      </c>
      <c r="R51" s="17">
        <v>1066</v>
      </c>
      <c r="S51" s="17">
        <v>1151</v>
      </c>
      <c r="T51" s="17">
        <v>1345</v>
      </c>
      <c r="U51" s="17">
        <v>1470</v>
      </c>
      <c r="V51" s="18">
        <v>1629</v>
      </c>
      <c r="W51" s="18">
        <v>1626</v>
      </c>
      <c r="X51" s="18">
        <v>1750</v>
      </c>
      <c r="Y51" s="18">
        <v>1904</v>
      </c>
      <c r="Z51" s="18">
        <v>2135</v>
      </c>
      <c r="AA51" s="18">
        <v>2286</v>
      </c>
      <c r="AB51" s="18">
        <v>2449</v>
      </c>
    </row>
    <row r="52" spans="1:30" x14ac:dyDescent="0.2">
      <c r="A52" s="39" t="s">
        <v>62</v>
      </c>
      <c r="P52" s="17">
        <v>3179</v>
      </c>
      <c r="Q52" s="17">
        <v>3187</v>
      </c>
      <c r="R52" s="17">
        <v>3259</v>
      </c>
      <c r="S52" s="17">
        <v>3207</v>
      </c>
      <c r="T52" s="17">
        <v>3356</v>
      </c>
      <c r="U52" s="17">
        <v>3383</v>
      </c>
      <c r="V52" s="18">
        <v>3396</v>
      </c>
      <c r="W52" s="18">
        <v>3229</v>
      </c>
      <c r="X52" s="18">
        <v>3218</v>
      </c>
      <c r="Y52" s="18">
        <v>3384</v>
      </c>
      <c r="Z52" s="18">
        <v>3499</v>
      </c>
      <c r="AA52" s="18">
        <v>3689</v>
      </c>
      <c r="AB52" s="18">
        <v>3760</v>
      </c>
    </row>
    <row r="53" spans="1:30" x14ac:dyDescent="0.2">
      <c r="A53" s="39" t="s">
        <v>63</v>
      </c>
      <c r="B53" s="25"/>
      <c r="C53" s="24"/>
      <c r="P53" s="17">
        <v>19</v>
      </c>
      <c r="Q53" s="17">
        <v>15</v>
      </c>
      <c r="R53" s="17">
        <v>16</v>
      </c>
      <c r="S53" s="17">
        <v>11</v>
      </c>
      <c r="T53" s="17">
        <v>19</v>
      </c>
      <c r="U53" s="17">
        <v>13</v>
      </c>
      <c r="V53" s="18">
        <v>16</v>
      </c>
      <c r="W53" s="18">
        <v>24</v>
      </c>
      <c r="X53" s="18">
        <v>20</v>
      </c>
      <c r="Y53" s="18">
        <v>24</v>
      </c>
      <c r="Z53" s="18">
        <v>25</v>
      </c>
      <c r="AA53" s="18">
        <v>33</v>
      </c>
      <c r="AB53" s="18">
        <v>35</v>
      </c>
    </row>
    <row r="54" spans="1:30" x14ac:dyDescent="0.2">
      <c r="A54" s="39" t="s">
        <v>64</v>
      </c>
      <c r="B54" s="25"/>
      <c r="C54" s="24"/>
      <c r="P54" s="17">
        <v>499</v>
      </c>
      <c r="Q54" s="17">
        <v>604</v>
      </c>
      <c r="R54" s="17">
        <v>684</v>
      </c>
      <c r="S54" s="17">
        <v>814</v>
      </c>
      <c r="T54" s="17">
        <v>998</v>
      </c>
      <c r="U54" s="17">
        <v>1134</v>
      </c>
      <c r="V54" s="18">
        <v>1282</v>
      </c>
      <c r="W54" s="18">
        <v>1278</v>
      </c>
      <c r="X54" s="18">
        <v>1359</v>
      </c>
      <c r="Y54" s="18">
        <v>1496</v>
      </c>
      <c r="Z54" s="18">
        <v>1587</v>
      </c>
      <c r="AA54" s="18">
        <v>1664</v>
      </c>
      <c r="AB54" s="18">
        <v>1781</v>
      </c>
    </row>
    <row r="55" spans="1:30" x14ac:dyDescent="0.2">
      <c r="A55" s="39" t="s">
        <v>65</v>
      </c>
      <c r="B55" s="25"/>
      <c r="C55" s="24"/>
      <c r="H55" s="6"/>
      <c r="I55" s="6"/>
      <c r="P55" s="17">
        <v>13128</v>
      </c>
      <c r="Q55" s="17">
        <v>13376</v>
      </c>
      <c r="R55" s="17">
        <v>13616</v>
      </c>
      <c r="S55" s="17">
        <v>14179</v>
      </c>
      <c r="T55" s="17">
        <v>14471</v>
      </c>
      <c r="U55" s="17">
        <v>14674</v>
      </c>
      <c r="V55" s="18">
        <v>14756</v>
      </c>
      <c r="W55" s="18">
        <v>14503</v>
      </c>
      <c r="X55" s="18">
        <v>14860</v>
      </c>
      <c r="Y55" s="18">
        <v>15292</v>
      </c>
      <c r="Z55" s="18">
        <v>15515</v>
      </c>
      <c r="AA55" s="18">
        <v>15465</v>
      </c>
      <c r="AB55" s="18">
        <v>15514</v>
      </c>
    </row>
    <row r="56" spans="1:30" x14ac:dyDescent="0.2">
      <c r="A56" s="27" t="s">
        <v>27</v>
      </c>
      <c r="B56" s="24"/>
      <c r="C56" s="24"/>
      <c r="G56" s="26"/>
      <c r="H56" s="6"/>
      <c r="I56" s="6"/>
      <c r="J56" s="6"/>
      <c r="K56" s="6"/>
      <c r="L56" s="6"/>
      <c r="M56" s="26"/>
      <c r="P56" s="19">
        <f t="shared" ref="P56:U56" si="14">SUM(P49:P55)</f>
        <v>18354</v>
      </c>
      <c r="Q56" s="19">
        <f t="shared" si="14"/>
        <v>18846</v>
      </c>
      <c r="R56" s="19">
        <f t="shared" si="14"/>
        <v>19423</v>
      </c>
      <c r="S56" s="19">
        <f t="shared" si="14"/>
        <v>20224</v>
      </c>
      <c r="T56" s="19">
        <f t="shared" si="14"/>
        <v>21088</v>
      </c>
      <c r="U56" s="19">
        <f t="shared" si="14"/>
        <v>21625</v>
      </c>
      <c r="V56" s="20">
        <f t="shared" ref="V56:X56" si="15">SUM(V49:V55)</f>
        <v>22085</v>
      </c>
      <c r="W56" s="20">
        <f t="shared" si="15"/>
        <v>21664</v>
      </c>
      <c r="X56" s="20">
        <f t="shared" si="15"/>
        <v>22220</v>
      </c>
      <c r="Y56" s="20">
        <f t="shared" ref="Y56:Z56" si="16">SUM(Y49:Y55)</f>
        <v>23152</v>
      </c>
      <c r="Z56" s="20">
        <f t="shared" si="16"/>
        <v>23822</v>
      </c>
      <c r="AA56" s="20">
        <f t="shared" ref="AA56:AB56" si="17">SUM(AA49:AA55)</f>
        <v>24260</v>
      </c>
      <c r="AB56" s="20">
        <f t="shared" si="17"/>
        <v>24755</v>
      </c>
    </row>
    <row r="57" spans="1:30" x14ac:dyDescent="0.2">
      <c r="G57" s="26"/>
      <c r="H57" s="6"/>
      <c r="I57" s="6"/>
      <c r="J57" s="6"/>
      <c r="K57" s="6"/>
      <c r="L57" s="6"/>
      <c r="M57" s="26"/>
    </row>
    <row r="58" spans="1:30" x14ac:dyDescent="0.2">
      <c r="A58" s="44" t="s">
        <v>28</v>
      </c>
      <c r="B58" s="49"/>
      <c r="C58" s="49"/>
      <c r="D58" s="49"/>
      <c r="E58" s="49"/>
      <c r="F58" s="49"/>
      <c r="G58" s="49"/>
      <c r="H58" s="51"/>
      <c r="I58" s="51"/>
      <c r="J58" s="51"/>
      <c r="K58" s="51"/>
      <c r="L58" s="51"/>
      <c r="M58" s="51"/>
      <c r="N58" s="49"/>
      <c r="O58" s="49"/>
      <c r="P58" s="50">
        <v>2013</v>
      </c>
      <c r="Q58" s="44">
        <v>2014</v>
      </c>
      <c r="R58" s="44" t="s">
        <v>36</v>
      </c>
      <c r="S58" s="44" t="s">
        <v>40</v>
      </c>
      <c r="T58" s="44" t="s">
        <v>43</v>
      </c>
      <c r="U58" s="44" t="s">
        <v>78</v>
      </c>
      <c r="V58" s="44" t="s">
        <v>81</v>
      </c>
      <c r="W58" s="44" t="s">
        <v>83</v>
      </c>
      <c r="X58" s="50">
        <v>2021</v>
      </c>
      <c r="Y58" s="56">
        <v>2022</v>
      </c>
      <c r="Z58" s="56">
        <v>2023</v>
      </c>
      <c r="AA58" s="56">
        <v>2024</v>
      </c>
      <c r="AB58" s="56">
        <v>2025</v>
      </c>
    </row>
    <row r="59" spans="1:30" x14ac:dyDescent="0.2">
      <c r="A59" s="33">
        <v>3</v>
      </c>
      <c r="P59" s="17">
        <v>592</v>
      </c>
      <c r="Q59" s="17">
        <v>549</v>
      </c>
      <c r="R59" s="17">
        <v>631</v>
      </c>
      <c r="S59" s="17">
        <v>609</v>
      </c>
      <c r="T59" s="17">
        <v>626</v>
      </c>
      <c r="U59" s="17">
        <v>638</v>
      </c>
      <c r="V59" s="18">
        <v>711</v>
      </c>
      <c r="W59" s="18">
        <v>543</v>
      </c>
      <c r="X59" s="18">
        <v>517</v>
      </c>
      <c r="Y59" s="18">
        <v>583</v>
      </c>
      <c r="Z59" s="18">
        <v>605</v>
      </c>
      <c r="AA59" s="18">
        <v>610</v>
      </c>
      <c r="AB59" s="18">
        <v>569</v>
      </c>
      <c r="AD59" s="58"/>
    </row>
    <row r="60" spans="1:30" x14ac:dyDescent="0.2">
      <c r="A60" s="33">
        <v>4</v>
      </c>
      <c r="P60" s="17">
        <v>859</v>
      </c>
      <c r="Q60" s="17">
        <v>901</v>
      </c>
      <c r="R60" s="17">
        <v>855</v>
      </c>
      <c r="S60" s="17">
        <v>942</v>
      </c>
      <c r="T60" s="17">
        <v>995</v>
      </c>
      <c r="U60" s="17">
        <v>981</v>
      </c>
      <c r="V60" s="18">
        <v>1015</v>
      </c>
      <c r="W60" s="18">
        <v>969</v>
      </c>
      <c r="X60" s="18">
        <v>924</v>
      </c>
      <c r="Y60" s="18">
        <v>870</v>
      </c>
      <c r="Z60" s="18">
        <v>936</v>
      </c>
      <c r="AA60" s="18">
        <v>949</v>
      </c>
      <c r="AB60" s="18">
        <v>989</v>
      </c>
    </row>
    <row r="61" spans="1:30" x14ac:dyDescent="0.2">
      <c r="A61" s="33">
        <v>5</v>
      </c>
      <c r="P61" s="17">
        <v>1215</v>
      </c>
      <c r="Q61" s="17">
        <v>1137</v>
      </c>
      <c r="R61" s="17">
        <v>1137</v>
      </c>
      <c r="S61" s="17">
        <v>1194</v>
      </c>
      <c r="T61" s="17">
        <v>1319</v>
      </c>
      <c r="U61" s="17">
        <v>1302</v>
      </c>
      <c r="V61" s="18">
        <v>1311</v>
      </c>
      <c r="W61" s="18">
        <v>1204</v>
      </c>
      <c r="X61" s="18">
        <v>1365</v>
      </c>
      <c r="Y61" s="18">
        <v>1286</v>
      </c>
      <c r="Z61" s="18">
        <v>1206</v>
      </c>
      <c r="AA61" s="18">
        <v>1361</v>
      </c>
      <c r="AB61" s="18">
        <v>1398</v>
      </c>
    </row>
    <row r="62" spans="1:30" x14ac:dyDescent="0.2">
      <c r="A62" s="33">
        <v>6</v>
      </c>
      <c r="P62" s="17">
        <v>1164</v>
      </c>
      <c r="Q62" s="17">
        <v>1269</v>
      </c>
      <c r="R62" s="17">
        <v>1232</v>
      </c>
      <c r="S62" s="17">
        <v>1296</v>
      </c>
      <c r="T62" s="17">
        <v>1396</v>
      </c>
      <c r="U62" s="17">
        <v>1461</v>
      </c>
      <c r="V62" s="18">
        <v>1490</v>
      </c>
      <c r="W62" s="18">
        <v>1391</v>
      </c>
      <c r="X62" s="18">
        <v>1482</v>
      </c>
      <c r="Y62" s="18">
        <v>1633</v>
      </c>
      <c r="Z62" s="18">
        <v>1636</v>
      </c>
      <c r="AA62" s="18">
        <v>1623</v>
      </c>
      <c r="AB62" s="18">
        <v>1765</v>
      </c>
    </row>
    <row r="63" spans="1:30" x14ac:dyDescent="0.2">
      <c r="A63" s="33">
        <v>7</v>
      </c>
      <c r="P63" s="17">
        <v>1426</v>
      </c>
      <c r="Q63" s="17">
        <v>1349</v>
      </c>
      <c r="R63" s="17">
        <v>1466</v>
      </c>
      <c r="S63" s="17">
        <v>1438</v>
      </c>
      <c r="T63" s="17">
        <v>1535</v>
      </c>
      <c r="U63" s="17">
        <v>1652</v>
      </c>
      <c r="V63" s="18">
        <v>1679</v>
      </c>
      <c r="W63" s="18">
        <v>1637</v>
      </c>
      <c r="X63" s="18">
        <v>1704</v>
      </c>
      <c r="Y63" s="18">
        <v>1763</v>
      </c>
      <c r="Z63" s="18">
        <v>1930</v>
      </c>
      <c r="AA63" s="18">
        <v>1928</v>
      </c>
      <c r="AB63" s="18">
        <v>1930</v>
      </c>
    </row>
    <row r="64" spans="1:30" x14ac:dyDescent="0.2">
      <c r="A64" s="33">
        <v>8</v>
      </c>
      <c r="P64" s="17">
        <v>1596</v>
      </c>
      <c r="Q64" s="17">
        <v>1678</v>
      </c>
      <c r="R64" s="17">
        <v>1579</v>
      </c>
      <c r="S64" s="17">
        <v>1734</v>
      </c>
      <c r="T64" s="17">
        <v>1738</v>
      </c>
      <c r="U64" s="17">
        <v>1873</v>
      </c>
      <c r="V64" s="18">
        <v>1858</v>
      </c>
      <c r="W64" s="18">
        <v>1811</v>
      </c>
      <c r="X64" s="18">
        <v>1925</v>
      </c>
      <c r="Y64" s="18">
        <v>2027</v>
      </c>
      <c r="Z64" s="18">
        <v>2082</v>
      </c>
      <c r="AA64" s="18">
        <v>2159</v>
      </c>
      <c r="AB64" s="18">
        <v>2175</v>
      </c>
    </row>
    <row r="65" spans="1:28" x14ac:dyDescent="0.2">
      <c r="A65" s="33">
        <v>9</v>
      </c>
      <c r="P65" s="17">
        <v>1709</v>
      </c>
      <c r="Q65" s="17">
        <v>1722</v>
      </c>
      <c r="R65" s="17">
        <v>1798</v>
      </c>
      <c r="S65" s="17">
        <v>1760</v>
      </c>
      <c r="T65" s="17">
        <v>1899</v>
      </c>
      <c r="U65" s="17">
        <v>1862</v>
      </c>
      <c r="V65" s="18">
        <v>1961</v>
      </c>
      <c r="W65" s="18">
        <v>1941</v>
      </c>
      <c r="X65" s="18">
        <v>1941</v>
      </c>
      <c r="Y65" s="18">
        <v>2170</v>
      </c>
      <c r="Z65" s="18">
        <v>2223</v>
      </c>
      <c r="AA65" s="18">
        <v>2180</v>
      </c>
      <c r="AB65" s="18">
        <v>2304</v>
      </c>
    </row>
    <row r="66" spans="1:28" x14ac:dyDescent="0.2">
      <c r="A66" s="33">
        <v>10</v>
      </c>
      <c r="P66" s="17">
        <v>1570</v>
      </c>
      <c r="Q66" s="17">
        <v>1687</v>
      </c>
      <c r="R66" s="17">
        <v>1660</v>
      </c>
      <c r="S66" s="17">
        <v>1836</v>
      </c>
      <c r="T66" s="17">
        <v>1780</v>
      </c>
      <c r="U66" s="17">
        <v>1880</v>
      </c>
      <c r="V66" s="18">
        <v>1825</v>
      </c>
      <c r="W66" s="18">
        <v>1883</v>
      </c>
      <c r="X66" s="18">
        <v>1920</v>
      </c>
      <c r="Y66" s="18">
        <v>2027</v>
      </c>
      <c r="Z66" s="18">
        <v>2168</v>
      </c>
      <c r="AA66" s="18">
        <v>2215</v>
      </c>
      <c r="AB66" s="18">
        <v>2149</v>
      </c>
    </row>
    <row r="67" spans="1:28" x14ac:dyDescent="0.2">
      <c r="A67" s="33">
        <v>11</v>
      </c>
      <c r="P67" s="17">
        <v>1383</v>
      </c>
      <c r="Q67" s="17">
        <v>1507</v>
      </c>
      <c r="R67" s="17">
        <v>1595</v>
      </c>
      <c r="S67" s="17">
        <v>1586</v>
      </c>
      <c r="T67" s="17">
        <v>1723</v>
      </c>
      <c r="U67" s="17">
        <v>1684</v>
      </c>
      <c r="V67" s="18">
        <v>1751</v>
      </c>
      <c r="W67" s="18">
        <v>1676</v>
      </c>
      <c r="X67" s="18">
        <v>1749</v>
      </c>
      <c r="Y67" s="18">
        <v>1835</v>
      </c>
      <c r="Z67" s="18">
        <v>1952</v>
      </c>
      <c r="AA67" s="18">
        <v>2017</v>
      </c>
      <c r="AB67" s="18">
        <v>2046</v>
      </c>
    </row>
    <row r="68" spans="1:28" x14ac:dyDescent="0.2">
      <c r="A68" s="33">
        <v>12</v>
      </c>
      <c r="P68" s="17">
        <v>1165</v>
      </c>
      <c r="Q68" s="17">
        <v>1302</v>
      </c>
      <c r="R68" s="17">
        <v>1418</v>
      </c>
      <c r="S68" s="17">
        <v>1512</v>
      </c>
      <c r="T68" s="17">
        <v>1475</v>
      </c>
      <c r="U68" s="17">
        <v>1605</v>
      </c>
      <c r="V68" s="18">
        <v>1575</v>
      </c>
      <c r="W68" s="18">
        <v>1614</v>
      </c>
      <c r="X68" s="18">
        <v>1574</v>
      </c>
      <c r="Y68" s="18">
        <v>1662</v>
      </c>
      <c r="Z68" s="18">
        <v>1684</v>
      </c>
      <c r="AA68" s="18">
        <v>1789</v>
      </c>
      <c r="AB68" s="18">
        <v>1835</v>
      </c>
    </row>
    <row r="69" spans="1:28" x14ac:dyDescent="0.2">
      <c r="A69" s="33">
        <v>13</v>
      </c>
      <c r="P69" s="17">
        <v>1180</v>
      </c>
      <c r="Q69" s="17">
        <v>1144</v>
      </c>
      <c r="R69" s="17">
        <v>1264</v>
      </c>
      <c r="S69" s="17">
        <v>1370</v>
      </c>
      <c r="T69" s="17">
        <v>1470</v>
      </c>
      <c r="U69" s="17">
        <v>1401</v>
      </c>
      <c r="V69" s="18">
        <v>1501</v>
      </c>
      <c r="W69" s="18">
        <v>1454</v>
      </c>
      <c r="X69" s="18">
        <v>1509</v>
      </c>
      <c r="Y69" s="18">
        <v>1521</v>
      </c>
      <c r="Z69" s="18">
        <v>1565</v>
      </c>
      <c r="AA69" s="18">
        <v>1568</v>
      </c>
      <c r="AB69" s="18">
        <v>1650</v>
      </c>
    </row>
    <row r="70" spans="1:28" x14ac:dyDescent="0.2">
      <c r="A70" s="33">
        <v>14</v>
      </c>
      <c r="P70" s="17">
        <v>1052</v>
      </c>
      <c r="Q70" s="17">
        <v>1126</v>
      </c>
      <c r="R70" s="17">
        <v>1101</v>
      </c>
      <c r="S70" s="17">
        <v>1207</v>
      </c>
      <c r="T70" s="17">
        <v>1314</v>
      </c>
      <c r="U70" s="17">
        <v>1352</v>
      </c>
      <c r="V70" s="18">
        <v>1317</v>
      </c>
      <c r="W70" s="18">
        <v>1370</v>
      </c>
      <c r="X70" s="18">
        <v>1361</v>
      </c>
      <c r="Y70" s="18">
        <v>1421</v>
      </c>
      <c r="Z70" s="18">
        <v>1430</v>
      </c>
      <c r="AA70" s="18">
        <v>1433</v>
      </c>
      <c r="AB70" s="18">
        <v>1446</v>
      </c>
    </row>
    <row r="71" spans="1:28" x14ac:dyDescent="0.2">
      <c r="A71" s="33">
        <v>15</v>
      </c>
      <c r="P71" s="17">
        <v>1018</v>
      </c>
      <c r="Q71" s="17">
        <v>991</v>
      </c>
      <c r="R71" s="17">
        <v>1082</v>
      </c>
      <c r="S71" s="17">
        <v>1033</v>
      </c>
      <c r="T71" s="17">
        <v>1135</v>
      </c>
      <c r="U71" s="17">
        <v>1186</v>
      </c>
      <c r="V71" s="18">
        <v>1242</v>
      </c>
      <c r="W71" s="18">
        <v>1204</v>
      </c>
      <c r="X71" s="18">
        <v>1289</v>
      </c>
      <c r="Y71" s="18">
        <v>1307</v>
      </c>
      <c r="Z71" s="18">
        <v>1316</v>
      </c>
      <c r="AA71" s="18">
        <v>1322</v>
      </c>
      <c r="AB71" s="18">
        <v>1298</v>
      </c>
    </row>
    <row r="72" spans="1:28" x14ac:dyDescent="0.2">
      <c r="A72" s="33">
        <v>16</v>
      </c>
      <c r="P72" s="17">
        <v>857</v>
      </c>
      <c r="Q72" s="17">
        <v>959</v>
      </c>
      <c r="R72" s="17">
        <v>966</v>
      </c>
      <c r="S72" s="17">
        <v>1018</v>
      </c>
      <c r="T72" s="17">
        <v>978</v>
      </c>
      <c r="U72" s="17">
        <v>1043</v>
      </c>
      <c r="V72" s="18">
        <v>1081</v>
      </c>
      <c r="W72" s="18">
        <v>1136</v>
      </c>
      <c r="X72" s="18">
        <v>1107</v>
      </c>
      <c r="Y72" s="18">
        <v>1149</v>
      </c>
      <c r="Z72" s="18">
        <v>1197</v>
      </c>
      <c r="AA72" s="18">
        <v>1156</v>
      </c>
      <c r="AB72" s="18">
        <v>1212</v>
      </c>
    </row>
    <row r="73" spans="1:28" x14ac:dyDescent="0.2">
      <c r="A73" s="33">
        <v>17</v>
      </c>
      <c r="P73" s="17">
        <v>780</v>
      </c>
      <c r="Q73" s="17">
        <v>765</v>
      </c>
      <c r="R73" s="17">
        <v>871</v>
      </c>
      <c r="S73" s="17">
        <v>865</v>
      </c>
      <c r="T73" s="17">
        <v>890</v>
      </c>
      <c r="U73" s="17">
        <v>865</v>
      </c>
      <c r="V73" s="18">
        <v>933</v>
      </c>
      <c r="W73" s="18">
        <v>960</v>
      </c>
      <c r="X73" s="18">
        <v>981</v>
      </c>
      <c r="Y73" s="18">
        <v>967</v>
      </c>
      <c r="Z73" s="18">
        <v>1003</v>
      </c>
      <c r="AA73" s="18">
        <v>1010</v>
      </c>
      <c r="AB73" s="18">
        <v>1019</v>
      </c>
    </row>
    <row r="74" spans="1:28" x14ac:dyDescent="0.2">
      <c r="A74" s="33">
        <v>18</v>
      </c>
      <c r="P74" s="17">
        <v>474</v>
      </c>
      <c r="Q74" s="17">
        <v>469</v>
      </c>
      <c r="R74" s="17">
        <v>479</v>
      </c>
      <c r="S74" s="17">
        <v>522</v>
      </c>
      <c r="T74" s="17">
        <v>508</v>
      </c>
      <c r="U74" s="17">
        <v>527</v>
      </c>
      <c r="V74" s="18">
        <v>507</v>
      </c>
      <c r="W74" s="18">
        <v>549</v>
      </c>
      <c r="X74" s="18">
        <v>543</v>
      </c>
      <c r="Y74" s="18">
        <v>583</v>
      </c>
      <c r="Z74" s="18">
        <v>557</v>
      </c>
      <c r="AA74" s="18">
        <v>581</v>
      </c>
      <c r="AB74" s="18">
        <v>576</v>
      </c>
    </row>
    <row r="75" spans="1:28" x14ac:dyDescent="0.2">
      <c r="A75" s="33">
        <v>19</v>
      </c>
      <c r="P75" s="17">
        <v>176</v>
      </c>
      <c r="Q75" s="17">
        <v>141</v>
      </c>
      <c r="R75" s="17">
        <v>153</v>
      </c>
      <c r="S75" s="17">
        <v>152</v>
      </c>
      <c r="T75" s="17">
        <v>174</v>
      </c>
      <c r="U75" s="17">
        <v>173</v>
      </c>
      <c r="V75" s="18">
        <v>169</v>
      </c>
      <c r="W75" s="18">
        <v>170</v>
      </c>
      <c r="X75" s="18">
        <v>175</v>
      </c>
      <c r="Y75" s="18">
        <v>190</v>
      </c>
      <c r="Z75" s="18">
        <v>167</v>
      </c>
      <c r="AA75" s="18">
        <v>197</v>
      </c>
      <c r="AB75" s="18">
        <v>206</v>
      </c>
    </row>
    <row r="76" spans="1:28" x14ac:dyDescent="0.2">
      <c r="A76" s="33">
        <v>20</v>
      </c>
      <c r="P76" s="17">
        <v>95</v>
      </c>
      <c r="Q76" s="17">
        <v>113</v>
      </c>
      <c r="R76" s="17">
        <v>95</v>
      </c>
      <c r="S76" s="17">
        <v>106</v>
      </c>
      <c r="T76" s="17">
        <v>102</v>
      </c>
      <c r="U76" s="17">
        <v>107</v>
      </c>
      <c r="V76" s="18">
        <v>120</v>
      </c>
      <c r="W76" s="18">
        <v>115</v>
      </c>
      <c r="X76" s="18">
        <v>114</v>
      </c>
      <c r="Y76" s="18">
        <v>116</v>
      </c>
      <c r="Z76" s="18">
        <v>127</v>
      </c>
      <c r="AA76" s="18">
        <v>115</v>
      </c>
      <c r="AB76" s="18">
        <v>134</v>
      </c>
    </row>
    <row r="77" spans="1:28" x14ac:dyDescent="0.2">
      <c r="A77" s="33">
        <v>21</v>
      </c>
      <c r="P77" s="17">
        <v>43</v>
      </c>
      <c r="Q77" s="17">
        <v>37</v>
      </c>
      <c r="R77" s="17">
        <v>41</v>
      </c>
      <c r="S77" s="17">
        <v>44</v>
      </c>
      <c r="T77" s="17">
        <v>31</v>
      </c>
      <c r="U77" s="17">
        <v>33</v>
      </c>
      <c r="V77" s="18">
        <v>39</v>
      </c>
      <c r="W77" s="18">
        <v>37</v>
      </c>
      <c r="X77" s="18">
        <v>40</v>
      </c>
      <c r="Y77" s="18">
        <v>42</v>
      </c>
      <c r="Z77" s="18">
        <v>38</v>
      </c>
      <c r="AA77" s="18">
        <v>47</v>
      </c>
      <c r="AB77" s="18">
        <v>54</v>
      </c>
    </row>
    <row r="78" spans="1:28" x14ac:dyDescent="0.2">
      <c r="A78" s="33" t="s">
        <v>27</v>
      </c>
      <c r="P78" s="17">
        <f t="shared" ref="P78:U78" si="18">SUM(P59:P77)</f>
        <v>18354</v>
      </c>
      <c r="Q78" s="17">
        <f t="shared" si="18"/>
        <v>18846</v>
      </c>
      <c r="R78" s="17">
        <f t="shared" si="18"/>
        <v>19423</v>
      </c>
      <c r="S78" s="17">
        <f t="shared" si="18"/>
        <v>20224</v>
      </c>
      <c r="T78" s="17">
        <f t="shared" si="18"/>
        <v>21088</v>
      </c>
      <c r="U78" s="17">
        <f t="shared" si="18"/>
        <v>21625</v>
      </c>
      <c r="V78" s="18">
        <f t="shared" ref="V78:X78" si="19">SUM(V59:V77)</f>
        <v>22085</v>
      </c>
      <c r="W78" s="18">
        <f t="shared" si="19"/>
        <v>21664</v>
      </c>
      <c r="X78" s="18">
        <f t="shared" si="19"/>
        <v>22220</v>
      </c>
      <c r="Y78" s="18">
        <f t="shared" ref="Y78:Z78" si="20">SUM(Y59:Y77)</f>
        <v>23152</v>
      </c>
      <c r="Z78" s="18">
        <f t="shared" si="20"/>
        <v>23822</v>
      </c>
      <c r="AA78" s="18">
        <f t="shared" ref="AA78:AB78" si="21">SUM(AA59:AA77)</f>
        <v>24260</v>
      </c>
      <c r="AB78" s="18">
        <f t="shared" si="21"/>
        <v>24755</v>
      </c>
    </row>
    <row r="80" spans="1:28" x14ac:dyDescent="0.2">
      <c r="A80" s="44" t="s">
        <v>23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1"/>
      <c r="O80" s="49"/>
      <c r="P80" s="44" t="s">
        <v>35</v>
      </c>
      <c r="Q80" s="44" t="s">
        <v>25</v>
      </c>
      <c r="R80" s="44" t="s">
        <v>36</v>
      </c>
      <c r="S80" s="44" t="s">
        <v>40</v>
      </c>
      <c r="T80" s="44" t="s">
        <v>43</v>
      </c>
      <c r="U80" s="44" t="s">
        <v>78</v>
      </c>
      <c r="V80" s="44" t="s">
        <v>81</v>
      </c>
      <c r="W80" s="44" t="s">
        <v>83</v>
      </c>
      <c r="X80" s="50">
        <v>2021</v>
      </c>
      <c r="Y80" s="56">
        <v>2022</v>
      </c>
      <c r="Z80" s="56">
        <v>2023</v>
      </c>
      <c r="AA80" s="56">
        <v>2024</v>
      </c>
      <c r="AB80" s="56">
        <v>2025</v>
      </c>
    </row>
    <row r="81" spans="1:28" x14ac:dyDescent="0.2">
      <c r="A81" s="34" t="s">
        <v>87</v>
      </c>
      <c r="N81" s="6"/>
      <c r="P81" s="9">
        <v>10916</v>
      </c>
      <c r="Q81" s="9">
        <v>11417</v>
      </c>
      <c r="R81" s="9">
        <v>11879</v>
      </c>
      <c r="S81" s="9">
        <v>12598</v>
      </c>
      <c r="T81" s="9">
        <v>13207</v>
      </c>
      <c r="U81" s="9">
        <v>13794</v>
      </c>
      <c r="V81" s="9">
        <v>14388</v>
      </c>
      <c r="W81" s="9">
        <v>15316</v>
      </c>
      <c r="X81" s="9">
        <v>15706</v>
      </c>
      <c r="Y81" s="9">
        <v>16688</v>
      </c>
      <c r="Z81" s="9">
        <v>17273</v>
      </c>
      <c r="AA81" s="9">
        <v>17619</v>
      </c>
      <c r="AB81" s="9">
        <v>18055</v>
      </c>
    </row>
    <row r="82" spans="1:28" x14ac:dyDescent="0.2">
      <c r="A82" s="34" t="s">
        <v>88</v>
      </c>
      <c r="N82" s="6"/>
      <c r="P82" s="9">
        <v>3604</v>
      </c>
      <c r="Q82" s="9">
        <v>3630</v>
      </c>
      <c r="R82" s="9">
        <v>3652</v>
      </c>
      <c r="S82" s="9">
        <v>3608</v>
      </c>
      <c r="T82" s="9">
        <v>3621</v>
      </c>
      <c r="U82" s="9">
        <v>3533</v>
      </c>
      <c r="V82" s="9">
        <v>3291</v>
      </c>
      <c r="W82" s="9">
        <v>3075</v>
      </c>
      <c r="X82" s="9">
        <v>3278</v>
      </c>
      <c r="Y82" s="9">
        <v>3187</v>
      </c>
      <c r="Z82" s="9">
        <v>3129</v>
      </c>
      <c r="AA82" s="9">
        <v>3142</v>
      </c>
      <c r="AB82" s="9">
        <v>3147</v>
      </c>
    </row>
    <row r="83" spans="1:28" x14ac:dyDescent="0.2">
      <c r="A83" s="34" t="s">
        <v>89</v>
      </c>
      <c r="N83" s="6"/>
      <c r="P83" s="9">
        <v>852</v>
      </c>
      <c r="Q83" s="9">
        <v>912</v>
      </c>
      <c r="R83" s="9">
        <v>953</v>
      </c>
      <c r="S83" s="9">
        <v>948</v>
      </c>
      <c r="T83" s="9">
        <v>998</v>
      </c>
      <c r="U83" s="9">
        <v>1047</v>
      </c>
      <c r="V83" s="9">
        <v>1028</v>
      </c>
      <c r="W83" s="9">
        <v>1107</v>
      </c>
      <c r="X83" s="9">
        <v>1151</v>
      </c>
      <c r="Y83" s="9">
        <v>1193</v>
      </c>
      <c r="Z83" s="9">
        <v>1270</v>
      </c>
      <c r="AA83" s="9">
        <v>1309</v>
      </c>
      <c r="AB83" s="9">
        <v>1318</v>
      </c>
    </row>
    <row r="84" spans="1:28" x14ac:dyDescent="0.2">
      <c r="A84" s="34" t="s">
        <v>90</v>
      </c>
      <c r="N84" s="6"/>
      <c r="P84" s="9">
        <v>163</v>
      </c>
      <c r="Q84" s="9">
        <v>134</v>
      </c>
      <c r="R84" s="9">
        <v>148</v>
      </c>
      <c r="S84" s="9">
        <v>164</v>
      </c>
      <c r="T84" s="9">
        <v>164</v>
      </c>
      <c r="U84" s="9">
        <v>179</v>
      </c>
      <c r="V84" s="9">
        <v>198</v>
      </c>
      <c r="W84" s="9">
        <v>141</v>
      </c>
      <c r="X84" s="9">
        <v>118</v>
      </c>
      <c r="Y84" s="9">
        <v>138</v>
      </c>
      <c r="Z84" s="9">
        <v>130</v>
      </c>
      <c r="AA84" s="9">
        <v>146</v>
      </c>
      <c r="AB84" s="9">
        <v>188</v>
      </c>
    </row>
    <row r="85" spans="1:28" x14ac:dyDescent="0.2">
      <c r="A85" s="34" t="s">
        <v>91</v>
      </c>
      <c r="N85" s="6"/>
      <c r="P85" s="9">
        <v>134</v>
      </c>
      <c r="Q85" s="9">
        <v>140</v>
      </c>
      <c r="R85" s="9">
        <v>150</v>
      </c>
      <c r="S85" s="9">
        <v>137</v>
      </c>
      <c r="T85" s="9">
        <v>138</v>
      </c>
      <c r="U85" s="9">
        <v>133</v>
      </c>
      <c r="V85" s="9">
        <v>126</v>
      </c>
      <c r="W85" s="9">
        <v>94</v>
      </c>
      <c r="X85" s="9">
        <v>81</v>
      </c>
      <c r="Y85" s="9">
        <v>78</v>
      </c>
      <c r="Z85" s="9">
        <v>69</v>
      </c>
      <c r="AA85" s="9">
        <v>80</v>
      </c>
      <c r="AB85" s="9">
        <v>82</v>
      </c>
    </row>
    <row r="86" spans="1:28" x14ac:dyDescent="0.2">
      <c r="A86" s="34" t="s">
        <v>92</v>
      </c>
      <c r="N86" s="6"/>
      <c r="P86" s="9">
        <v>19</v>
      </c>
      <c r="Q86" s="9">
        <v>26</v>
      </c>
      <c r="R86" s="9">
        <v>18</v>
      </c>
      <c r="S86" s="9">
        <v>24</v>
      </c>
      <c r="T86" s="9">
        <v>20</v>
      </c>
      <c r="U86" s="9">
        <v>18</v>
      </c>
      <c r="V86" s="9">
        <v>17</v>
      </c>
      <c r="W86" s="9">
        <v>47</v>
      </c>
      <c r="X86" s="9">
        <v>36</v>
      </c>
      <c r="Y86" s="9">
        <v>37</v>
      </c>
      <c r="Z86" s="9">
        <v>51</v>
      </c>
      <c r="AA86" s="9">
        <v>39</v>
      </c>
      <c r="AB86" s="9">
        <v>42</v>
      </c>
    </row>
    <row r="87" spans="1:28" x14ac:dyDescent="0.2">
      <c r="A87" s="34" t="s">
        <v>93</v>
      </c>
      <c r="N87" s="6"/>
      <c r="P87" s="9">
        <v>406</v>
      </c>
      <c r="Q87" s="9">
        <v>378</v>
      </c>
      <c r="R87" s="9">
        <v>437</v>
      </c>
      <c r="S87" s="9">
        <v>534</v>
      </c>
      <c r="T87" s="9">
        <v>583</v>
      </c>
      <c r="U87" s="9">
        <v>543</v>
      </c>
      <c r="V87" s="9">
        <v>641</v>
      </c>
      <c r="W87" s="9">
        <v>271</v>
      </c>
      <c r="X87" s="9">
        <v>284</v>
      </c>
      <c r="Y87" s="9">
        <v>273</v>
      </c>
      <c r="Z87" s="9">
        <v>241</v>
      </c>
      <c r="AA87" s="9">
        <v>236</v>
      </c>
      <c r="AB87" s="9">
        <v>241</v>
      </c>
    </row>
    <row r="88" spans="1:28" x14ac:dyDescent="0.2">
      <c r="A88" s="34" t="s">
        <v>94</v>
      </c>
      <c r="N88" s="6"/>
      <c r="P88" s="9">
        <v>1365</v>
      </c>
      <c r="Q88" s="9">
        <v>1348</v>
      </c>
      <c r="R88" s="9">
        <v>1345</v>
      </c>
      <c r="S88" s="9">
        <v>1395</v>
      </c>
      <c r="T88" s="9">
        <v>1465</v>
      </c>
      <c r="U88" s="9">
        <v>1476</v>
      </c>
      <c r="V88" s="9">
        <v>1599</v>
      </c>
      <c r="W88" s="9">
        <v>874</v>
      </c>
      <c r="X88" s="9">
        <v>848</v>
      </c>
      <c r="Y88" s="9">
        <v>869</v>
      </c>
      <c r="Z88" s="9">
        <v>872</v>
      </c>
      <c r="AA88" s="9">
        <v>934</v>
      </c>
      <c r="AB88" s="9">
        <v>904</v>
      </c>
    </row>
    <row r="89" spans="1:28" x14ac:dyDescent="0.2">
      <c r="A89" s="34" t="s">
        <v>95</v>
      </c>
      <c r="N89" s="6"/>
      <c r="P89" s="9">
        <v>154</v>
      </c>
      <c r="Q89" s="9">
        <v>143</v>
      </c>
      <c r="R89" s="9">
        <v>149</v>
      </c>
      <c r="S89" s="9">
        <v>125</v>
      </c>
      <c r="T89" s="9">
        <v>130</v>
      </c>
      <c r="U89" s="9">
        <v>141</v>
      </c>
      <c r="V89" s="9">
        <v>81</v>
      </c>
      <c r="W89" s="9">
        <v>139</v>
      </c>
      <c r="X89" s="9">
        <v>111</v>
      </c>
      <c r="Y89" s="9">
        <v>80</v>
      </c>
      <c r="Z89" s="9">
        <v>49</v>
      </c>
      <c r="AA89" s="9">
        <v>33</v>
      </c>
      <c r="AB89" s="9">
        <v>110</v>
      </c>
    </row>
    <row r="90" spans="1:28" x14ac:dyDescent="0.2">
      <c r="A90" s="34" t="s">
        <v>96</v>
      </c>
      <c r="N90" s="6"/>
      <c r="P90" s="9">
        <v>144</v>
      </c>
      <c r="Q90" s="9">
        <v>129</v>
      </c>
      <c r="R90" s="9">
        <v>158</v>
      </c>
      <c r="S90" s="9">
        <v>133</v>
      </c>
      <c r="T90" s="9">
        <v>139</v>
      </c>
      <c r="U90" s="9">
        <v>142</v>
      </c>
      <c r="V90" s="9">
        <v>136</v>
      </c>
      <c r="W90" s="9">
        <v>92</v>
      </c>
      <c r="X90" s="9">
        <v>102</v>
      </c>
      <c r="Y90" s="9">
        <v>87</v>
      </c>
      <c r="Z90" s="9">
        <v>89</v>
      </c>
      <c r="AA90" s="9">
        <v>75</v>
      </c>
      <c r="AB90" s="9">
        <v>99</v>
      </c>
    </row>
    <row r="91" spans="1:28" x14ac:dyDescent="0.2">
      <c r="A91" s="34" t="s">
        <v>97</v>
      </c>
      <c r="N91" s="6"/>
      <c r="P91" s="9">
        <v>393</v>
      </c>
      <c r="Q91" s="9">
        <v>386</v>
      </c>
      <c r="R91" s="9">
        <v>346</v>
      </c>
      <c r="S91" s="9">
        <v>357</v>
      </c>
      <c r="T91" s="9">
        <v>416</v>
      </c>
      <c r="U91" s="9">
        <v>424</v>
      </c>
      <c r="V91" s="9">
        <v>406</v>
      </c>
      <c r="W91" s="9">
        <v>328</v>
      </c>
      <c r="X91" s="9">
        <v>340</v>
      </c>
      <c r="Y91" s="9">
        <v>322</v>
      </c>
      <c r="Z91" s="9">
        <v>402</v>
      </c>
      <c r="AA91" s="9">
        <v>467</v>
      </c>
      <c r="AB91" s="9">
        <v>398</v>
      </c>
    </row>
    <row r="92" spans="1:28" x14ac:dyDescent="0.2">
      <c r="A92" s="34" t="s">
        <v>98</v>
      </c>
      <c r="N92" s="6"/>
      <c r="P92" s="9">
        <v>17</v>
      </c>
      <c r="Q92" s="9">
        <v>13</v>
      </c>
      <c r="R92" s="9">
        <v>11</v>
      </c>
      <c r="S92" s="9">
        <v>17</v>
      </c>
      <c r="T92" s="9">
        <v>6</v>
      </c>
      <c r="U92" s="9">
        <v>9</v>
      </c>
      <c r="V92" s="9">
        <v>8</v>
      </c>
      <c r="W92" s="9">
        <v>14</v>
      </c>
      <c r="X92" s="9">
        <v>14</v>
      </c>
      <c r="Y92" s="9">
        <v>13</v>
      </c>
      <c r="Z92" s="9">
        <v>32</v>
      </c>
      <c r="AA92" s="9">
        <v>19</v>
      </c>
      <c r="AB92" s="9">
        <v>9</v>
      </c>
    </row>
    <row r="93" spans="1:28" x14ac:dyDescent="0.2">
      <c r="A93" s="34" t="s">
        <v>99</v>
      </c>
      <c r="N93" s="6"/>
      <c r="P93" s="9">
        <v>0</v>
      </c>
      <c r="Q93" s="9">
        <v>3</v>
      </c>
      <c r="R93" s="9">
        <v>2</v>
      </c>
      <c r="S93" s="9">
        <v>1</v>
      </c>
      <c r="T93" s="9">
        <v>1</v>
      </c>
      <c r="U93" s="9">
        <v>0</v>
      </c>
      <c r="V93" s="9">
        <v>0</v>
      </c>
      <c r="W93" s="9">
        <v>0</v>
      </c>
      <c r="X93" s="9">
        <v>1</v>
      </c>
      <c r="Y93" s="9">
        <v>0</v>
      </c>
      <c r="Z93" s="9">
        <v>1</v>
      </c>
      <c r="AA93" s="9">
        <v>2</v>
      </c>
      <c r="AB93" s="9">
        <v>1</v>
      </c>
    </row>
    <row r="94" spans="1:28" x14ac:dyDescent="0.2">
      <c r="A94" s="34" t="s">
        <v>100</v>
      </c>
      <c r="N94" s="6"/>
      <c r="P94" s="9">
        <v>31</v>
      </c>
      <c r="Q94" s="9">
        <v>19</v>
      </c>
      <c r="R94" s="9">
        <v>27</v>
      </c>
      <c r="S94" s="9">
        <v>28</v>
      </c>
      <c r="T94" s="9">
        <v>30</v>
      </c>
      <c r="U94" s="9">
        <v>38</v>
      </c>
      <c r="V94" s="9">
        <v>25</v>
      </c>
      <c r="W94" s="9">
        <v>24</v>
      </c>
      <c r="X94" s="9">
        <v>16</v>
      </c>
      <c r="Y94" s="9">
        <v>27</v>
      </c>
      <c r="Z94" s="9">
        <v>25</v>
      </c>
      <c r="AA94" s="9">
        <v>16</v>
      </c>
      <c r="AB94" s="9">
        <v>13</v>
      </c>
    </row>
    <row r="95" spans="1:28" x14ac:dyDescent="0.2">
      <c r="A95" s="34" t="s">
        <v>101</v>
      </c>
      <c r="N95" s="6"/>
      <c r="P95" s="9">
        <v>156</v>
      </c>
      <c r="Q95" s="9">
        <v>168</v>
      </c>
      <c r="R95" s="9">
        <v>148</v>
      </c>
      <c r="S95" s="9">
        <v>155</v>
      </c>
      <c r="T95" s="9">
        <v>170</v>
      </c>
      <c r="U95" s="9">
        <v>148</v>
      </c>
      <c r="V95" s="9">
        <v>141</v>
      </c>
      <c r="W95" s="9">
        <v>142</v>
      </c>
      <c r="X95" s="9">
        <v>134</v>
      </c>
      <c r="Y95" s="9">
        <v>160</v>
      </c>
      <c r="Z95" s="9">
        <v>189</v>
      </c>
      <c r="AA95" s="9">
        <v>143</v>
      </c>
      <c r="AB95" s="9">
        <v>148</v>
      </c>
    </row>
    <row r="96" spans="1:28" x14ac:dyDescent="0.2">
      <c r="A96" s="34" t="s">
        <v>18</v>
      </c>
      <c r="N96" s="6"/>
      <c r="P96" s="9">
        <f t="shared" ref="P96:U96" si="22">SUM(P81:P95)</f>
        <v>18354</v>
      </c>
      <c r="Q96" s="9">
        <f t="shared" si="22"/>
        <v>18846</v>
      </c>
      <c r="R96" s="9">
        <f t="shared" si="22"/>
        <v>19423</v>
      </c>
      <c r="S96" s="9">
        <f t="shared" si="22"/>
        <v>20224</v>
      </c>
      <c r="T96" s="9">
        <f t="shared" si="22"/>
        <v>21088</v>
      </c>
      <c r="U96" s="9">
        <f t="shared" si="22"/>
        <v>21625</v>
      </c>
      <c r="V96" s="9">
        <f t="shared" ref="V96" si="23">SUM(V81:V95)</f>
        <v>22085</v>
      </c>
      <c r="W96" s="9">
        <f t="shared" ref="W96:AB96" si="24">SUM(W81:W95)</f>
        <v>21664</v>
      </c>
      <c r="X96" s="9">
        <f t="shared" si="24"/>
        <v>22220</v>
      </c>
      <c r="Y96" s="9">
        <f t="shared" si="24"/>
        <v>23152</v>
      </c>
      <c r="Z96" s="9">
        <f t="shared" si="24"/>
        <v>23822</v>
      </c>
      <c r="AA96" s="9">
        <f t="shared" si="24"/>
        <v>24260</v>
      </c>
      <c r="AB96" s="9">
        <f t="shared" si="24"/>
        <v>24755</v>
      </c>
    </row>
    <row r="97" spans="1:29" s="38" customFormat="1" ht="12.75" customHeight="1" x14ac:dyDescent="0.2">
      <c r="A97" s="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5"/>
      <c r="R97" s="35"/>
      <c r="S97" s="35"/>
      <c r="T97" s="35"/>
      <c r="U97" s="35"/>
      <c r="V97" s="37"/>
      <c r="W97" s="37"/>
      <c r="X97" s="37"/>
      <c r="Y97" s="37"/>
      <c r="Z97" s="37"/>
      <c r="AA97" s="37"/>
      <c r="AB97" s="37"/>
      <c r="AC97" s="35"/>
    </row>
    <row r="98" spans="1:29" x14ac:dyDescent="0.2">
      <c r="A98" s="54" t="s">
        <v>41</v>
      </c>
      <c r="G98" s="26"/>
      <c r="H98" s="6"/>
      <c r="I98" s="6"/>
      <c r="J98" s="6"/>
      <c r="K98" s="6"/>
      <c r="L98" s="6"/>
      <c r="M98" s="26"/>
      <c r="R98" s="55">
        <v>2015</v>
      </c>
      <c r="S98" s="55">
        <v>2016</v>
      </c>
      <c r="T98" s="55">
        <v>2017</v>
      </c>
      <c r="U98" s="55">
        <v>2018</v>
      </c>
      <c r="V98" s="55">
        <v>2019</v>
      </c>
      <c r="W98" s="55">
        <v>2020</v>
      </c>
      <c r="X98" s="55">
        <v>2021</v>
      </c>
      <c r="Y98" s="56">
        <v>2022</v>
      </c>
      <c r="Z98" s="56">
        <v>2023</v>
      </c>
      <c r="AA98" s="56">
        <v>2024</v>
      </c>
      <c r="AB98" s="56">
        <v>2025</v>
      </c>
    </row>
    <row r="99" spans="1:29" x14ac:dyDescent="0.2">
      <c r="A99" s="57" t="s">
        <v>37</v>
      </c>
      <c r="G99" s="26"/>
      <c r="H99" s="6"/>
      <c r="I99" s="6"/>
      <c r="J99" s="6"/>
      <c r="K99" s="6"/>
      <c r="L99" s="6"/>
      <c r="M99" s="26"/>
      <c r="R99" s="28">
        <v>266</v>
      </c>
      <c r="S99" s="28">
        <v>283</v>
      </c>
      <c r="T99" s="29">
        <v>334</v>
      </c>
      <c r="U99" s="29">
        <v>287</v>
      </c>
      <c r="V99" s="30">
        <v>293</v>
      </c>
      <c r="W99" s="30">
        <v>268</v>
      </c>
      <c r="X99" s="30">
        <v>297</v>
      </c>
      <c r="Y99" s="30">
        <v>369</v>
      </c>
      <c r="Z99" s="30">
        <v>351</v>
      </c>
      <c r="AA99" s="30">
        <v>363</v>
      </c>
      <c r="AB99" s="30">
        <v>366</v>
      </c>
    </row>
    <row r="100" spans="1:29" x14ac:dyDescent="0.2">
      <c r="G100" s="26"/>
      <c r="H100" s="6"/>
      <c r="I100" s="6"/>
      <c r="J100" s="6"/>
      <c r="K100" s="6"/>
      <c r="L100" s="6"/>
      <c r="M100" s="6"/>
    </row>
    <row r="101" spans="1:29" x14ac:dyDescent="0.2">
      <c r="A101" s="54" t="s">
        <v>84</v>
      </c>
      <c r="G101" s="26"/>
      <c r="H101" s="6"/>
      <c r="I101" s="6"/>
      <c r="J101" s="6"/>
      <c r="K101" s="6"/>
      <c r="L101" s="6"/>
      <c r="M101" s="6"/>
      <c r="R101" s="54">
        <v>2015</v>
      </c>
      <c r="S101" s="55">
        <v>2016</v>
      </c>
      <c r="T101" s="55">
        <v>2017</v>
      </c>
      <c r="U101" s="55">
        <v>2018</v>
      </c>
      <c r="V101" s="55">
        <v>2019</v>
      </c>
      <c r="W101" s="56">
        <v>2020</v>
      </c>
      <c r="X101" s="55">
        <v>2021</v>
      </c>
      <c r="Y101" s="56">
        <v>2022</v>
      </c>
      <c r="Z101" s="56">
        <v>2023</v>
      </c>
      <c r="AA101" s="56">
        <v>2024</v>
      </c>
      <c r="AB101" s="56">
        <v>2025</v>
      </c>
    </row>
    <row r="102" spans="1:29" x14ac:dyDescent="0.2">
      <c r="A102" s="32" t="s">
        <v>37</v>
      </c>
      <c r="G102" s="26"/>
      <c r="H102" s="6"/>
      <c r="I102" s="6"/>
      <c r="J102" s="6"/>
      <c r="K102" s="6"/>
      <c r="L102" s="6"/>
      <c r="M102" s="6"/>
      <c r="R102" s="28">
        <v>631</v>
      </c>
      <c r="S102" s="28">
        <v>665</v>
      </c>
      <c r="T102" s="28">
        <v>738</v>
      </c>
      <c r="U102" s="28">
        <v>839</v>
      </c>
      <c r="V102" s="31">
        <v>910</v>
      </c>
      <c r="W102" s="31">
        <v>913</v>
      </c>
      <c r="X102" s="31">
        <v>952</v>
      </c>
      <c r="Y102" s="31">
        <v>1021</v>
      </c>
      <c r="Z102" s="31">
        <v>1096</v>
      </c>
      <c r="AA102" s="63">
        <v>1144</v>
      </c>
      <c r="AB102" s="63">
        <v>1186</v>
      </c>
    </row>
    <row r="103" spans="1:29" x14ac:dyDescent="0.2">
      <c r="A103" s="32" t="s">
        <v>38</v>
      </c>
      <c r="G103" s="26"/>
      <c r="H103" s="6"/>
      <c r="I103" s="6"/>
      <c r="J103" s="6"/>
      <c r="K103" s="6"/>
      <c r="L103" s="6"/>
      <c r="M103" s="6"/>
      <c r="R103" s="28">
        <v>18792</v>
      </c>
      <c r="S103" s="28">
        <v>19559</v>
      </c>
      <c r="T103" s="28">
        <f>T46-T102</f>
        <v>20350</v>
      </c>
      <c r="U103" s="28">
        <v>20786</v>
      </c>
      <c r="V103" s="31">
        <f t="shared" ref="V103:AB103" si="25">V104-V102</f>
        <v>21175</v>
      </c>
      <c r="W103" s="31">
        <f t="shared" si="25"/>
        <v>20751</v>
      </c>
      <c r="X103" s="31">
        <f t="shared" si="25"/>
        <v>21268</v>
      </c>
      <c r="Y103" s="31">
        <f t="shared" si="25"/>
        <v>22131</v>
      </c>
      <c r="Z103" s="31">
        <f t="shared" si="25"/>
        <v>22726</v>
      </c>
      <c r="AA103" s="63">
        <f t="shared" si="25"/>
        <v>23116</v>
      </c>
      <c r="AB103" s="63">
        <f t="shared" si="25"/>
        <v>23569</v>
      </c>
    </row>
    <row r="104" spans="1:29" x14ac:dyDescent="0.2">
      <c r="A104" s="32" t="s">
        <v>27</v>
      </c>
      <c r="E104" s="6"/>
      <c r="F104" s="6"/>
      <c r="H104" s="6"/>
      <c r="I104" s="6"/>
      <c r="J104" s="6"/>
      <c r="K104" s="6"/>
      <c r="L104" s="6"/>
      <c r="M104" s="6"/>
      <c r="R104" s="28">
        <f>SUM(R102:R103)</f>
        <v>19423</v>
      </c>
      <c r="S104" s="28">
        <f>SUM(S102:S103)</f>
        <v>20224</v>
      </c>
      <c r="T104" s="29">
        <f>SUM(T102:T103)</f>
        <v>21088</v>
      </c>
      <c r="U104" s="29">
        <f>SUM(U102:U103)</f>
        <v>21625</v>
      </c>
      <c r="V104" s="30">
        <v>22085</v>
      </c>
      <c r="W104" s="30">
        <v>21664</v>
      </c>
      <c r="X104" s="30">
        <v>22220</v>
      </c>
      <c r="Y104" s="30">
        <v>23152</v>
      </c>
      <c r="Z104" s="30">
        <v>23822</v>
      </c>
      <c r="AA104" s="30">
        <v>24260</v>
      </c>
      <c r="AB104" s="30">
        <v>24755</v>
      </c>
    </row>
    <row r="105" spans="1:29" x14ac:dyDescent="0.2">
      <c r="H105" s="6"/>
      <c r="I105" s="6"/>
      <c r="J105" s="6"/>
      <c r="K105" s="6"/>
      <c r="L105" s="6"/>
      <c r="M105" s="6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9" x14ac:dyDescent="0.2">
      <c r="A106" s="38" t="s">
        <v>86</v>
      </c>
    </row>
  </sheetData>
  <sortState xmlns:xlrd2="http://schemas.microsoft.com/office/spreadsheetml/2017/richdata2" ref="A5:W18">
    <sortCondition ref="A5:A18"/>
  </sortState>
  <phoneticPr fontId="3" type="noConversion"/>
  <pageMargins left="0.25" right="0.25" top="0.25" bottom="0.25" header="0.2" footer="0.2"/>
  <pageSetup scale="87" fitToHeight="0" orientation="landscape" r:id="rId1"/>
  <rowBreaks count="1" manualBreakCount="1">
    <brk id="46" max="16383" man="1"/>
  </rowBreaks>
  <ignoredErrors>
    <ignoredError sqref="P25 Q25:R25 S25:W25 R58:W58 T80:W80 U48 T43:W43 P80:S80 R43:S43 P48:T48 W48" numberStoredAsText="1"/>
    <ignoredError sqref="S21 P78:Q78 X46 X56 X78 X96 Z41 X4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 Stats</vt:lpstr>
      <vt:lpstr>'Summary Stats'!Print_Area</vt:lpstr>
      <vt:lpstr>'Summary Stats'!Print_Titles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Statewide Child Count Statistics</dc:title>
  <dc:creator>Woodmansey, Susan</dc:creator>
  <cp:lastModifiedBy>Leiferman, Bobbi</cp:lastModifiedBy>
  <cp:lastPrinted>2025-04-04T14:33:48Z</cp:lastPrinted>
  <dcterms:created xsi:type="dcterms:W3CDTF">2015-02-11T17:32:48Z</dcterms:created>
  <dcterms:modified xsi:type="dcterms:W3CDTF">2026-04-20T21:07:34Z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2025-04-03T18:09:25Z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334842bf-beb1-4af7-8da7-29e413097710</vt:lpwstr>
  </property>
  <property fmtid="{D5CDD505-2E9C-101B-9397-08002B2CF9AE}" pid="8" name="MSIP_Label_ec3b1a8e-41ed-4bc7-92d1-0305fbefd661_ContentBits">
    <vt:lpwstr>0</vt:lpwstr>
  </property>
</Properties>
</file>