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WEB Documents\"/>
    </mc:Choice>
  </mc:AlternateContent>
  <xr:revisionPtr revIDLastSave="0" documentId="8_{68EB9DAE-17C5-4DBD-9C93-782143DA15AA}" xr6:coauthVersionLast="47" xr6:coauthVersionMax="47" xr10:uidLastSave="{00000000-0000-0000-0000-000000000000}"/>
  <bookViews>
    <workbookView xWindow="-108" yWindow="-108" windowWidth="23256" windowHeight="12456" xr2:uid="{6719E833-3ECA-415A-8B0B-E8A79BA249EE}"/>
  </bookViews>
  <sheets>
    <sheet name="FY2024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'FY2024 Sparsity'!$A$6:$K$157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'FY2024 Sparsity'!$A$1:$K$155</definedName>
    <definedName name="_xlnm.Print_Titles" localSheetId="0">'FY2024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4" i="1" l="1"/>
  <c r="I153" i="1"/>
  <c r="J153" i="1" s="1"/>
  <c r="E153" i="1"/>
  <c r="E152" i="1"/>
  <c r="I152" i="1" s="1"/>
  <c r="I151" i="1"/>
  <c r="K151" i="1" s="1"/>
  <c r="E151" i="1"/>
  <c r="I149" i="1"/>
  <c r="E149" i="1"/>
  <c r="I146" i="1"/>
  <c r="E145" i="1"/>
  <c r="I145" i="1" s="1"/>
  <c r="I144" i="1"/>
  <c r="J144" i="1" s="1"/>
  <c r="E144" i="1"/>
  <c r="I141" i="1"/>
  <c r="E141" i="1"/>
  <c r="I140" i="1"/>
  <c r="I138" i="1"/>
  <c r="I137" i="1"/>
  <c r="J137" i="1" s="1"/>
  <c r="E137" i="1"/>
  <c r="I136" i="1"/>
  <c r="J136" i="1" s="1"/>
  <c r="E136" i="1"/>
  <c r="K135" i="1"/>
  <c r="I135" i="1"/>
  <c r="J135" i="1" s="1"/>
  <c r="E135" i="1"/>
  <c r="E134" i="1"/>
  <c r="I133" i="1"/>
  <c r="J133" i="1" s="1"/>
  <c r="E133" i="1"/>
  <c r="E132" i="1"/>
  <c r="I132" i="1" s="1"/>
  <c r="J132" i="1" s="1"/>
  <c r="I131" i="1"/>
  <c r="K131" i="1" s="1"/>
  <c r="E131" i="1"/>
  <c r="I130" i="1"/>
  <c r="E129" i="1"/>
  <c r="I129" i="1" s="1"/>
  <c r="I128" i="1"/>
  <c r="J128" i="1" s="1"/>
  <c r="I127" i="1"/>
  <c r="K127" i="1" s="1"/>
  <c r="I126" i="1"/>
  <c r="E126" i="1"/>
  <c r="I125" i="1"/>
  <c r="K125" i="1" s="1"/>
  <c r="E125" i="1"/>
  <c r="I124" i="1"/>
  <c r="E124" i="1"/>
  <c r="I123" i="1"/>
  <c r="J123" i="1" s="1"/>
  <c r="E123" i="1"/>
  <c r="E122" i="1"/>
  <c r="I122" i="1" s="1"/>
  <c r="I121" i="1"/>
  <c r="K121" i="1" s="1"/>
  <c r="E121" i="1"/>
  <c r="I120" i="1"/>
  <c r="E120" i="1"/>
  <c r="E119" i="1"/>
  <c r="I119" i="1"/>
  <c r="J119" i="1" s="1"/>
  <c r="I118" i="1"/>
  <c r="I117" i="1"/>
  <c r="E117" i="1"/>
  <c r="I116" i="1"/>
  <c r="J116" i="1" s="1"/>
  <c r="E115" i="1"/>
  <c r="I115" i="1"/>
  <c r="K115" i="1" s="1"/>
  <c r="I114" i="1"/>
  <c r="I113" i="1"/>
  <c r="K113" i="1" s="1"/>
  <c r="E113" i="1"/>
  <c r="I112" i="1"/>
  <c r="E111" i="1"/>
  <c r="I111" i="1"/>
  <c r="I109" i="1"/>
  <c r="E109" i="1"/>
  <c r="K105" i="1"/>
  <c r="J105" i="1"/>
  <c r="I105" i="1"/>
  <c r="E105" i="1"/>
  <c r="I103" i="1"/>
  <c r="K103" i="1" s="1"/>
  <c r="E103" i="1"/>
  <c r="E101" i="1"/>
  <c r="I101" i="1" s="1"/>
  <c r="J101" i="1" s="1"/>
  <c r="E99" i="1"/>
  <c r="I99" i="1"/>
  <c r="J99" i="1" s="1"/>
  <c r="I97" i="1"/>
  <c r="J97" i="1" s="1"/>
  <c r="E97" i="1"/>
  <c r="I93" i="1"/>
  <c r="K93" i="1" s="1"/>
  <c r="E93" i="1"/>
  <c r="E91" i="1"/>
  <c r="I90" i="1"/>
  <c r="E89" i="1"/>
  <c r="I89" i="1" s="1"/>
  <c r="J89" i="1" s="1"/>
  <c r="I88" i="1"/>
  <c r="J88" i="1" s="1"/>
  <c r="I86" i="1"/>
  <c r="E86" i="1"/>
  <c r="E85" i="1"/>
  <c r="I85" i="1" s="1"/>
  <c r="K85" i="1" s="1"/>
  <c r="E84" i="1"/>
  <c r="I84" i="1" s="1"/>
  <c r="E83" i="1"/>
  <c r="I82" i="1"/>
  <c r="I81" i="1"/>
  <c r="E81" i="1"/>
  <c r="I79" i="1"/>
  <c r="K79" i="1" s="1"/>
  <c r="E79" i="1"/>
  <c r="E77" i="1"/>
  <c r="I77" i="1" s="1"/>
  <c r="I76" i="1"/>
  <c r="J76" i="1" s="1"/>
  <c r="E75" i="1"/>
  <c r="E73" i="1"/>
  <c r="I73" i="1" s="1"/>
  <c r="I72" i="1"/>
  <c r="E71" i="1"/>
  <c r="I71" i="1"/>
  <c r="E69" i="1"/>
  <c r="K67" i="1"/>
  <c r="I67" i="1"/>
  <c r="J67" i="1" s="1"/>
  <c r="E67" i="1"/>
  <c r="I65" i="1"/>
  <c r="J65" i="1" s="1"/>
  <c r="E65" i="1"/>
  <c r="I61" i="1"/>
  <c r="K61" i="1" s="1"/>
  <c r="E61" i="1"/>
  <c r="E59" i="1"/>
  <c r="I59" i="1"/>
  <c r="J59" i="1" s="1"/>
  <c r="I57" i="1"/>
  <c r="K57" i="1" s="1"/>
  <c r="E57" i="1"/>
  <c r="E55" i="1"/>
  <c r="I55" i="1" s="1"/>
  <c r="J55" i="1" s="1"/>
  <c r="E51" i="1"/>
  <c r="I51" i="1"/>
  <c r="I50" i="1"/>
  <c r="I49" i="1"/>
  <c r="E49" i="1"/>
  <c r="E47" i="1"/>
  <c r="I47" i="1" s="1"/>
  <c r="E45" i="1"/>
  <c r="I45" i="1" s="1"/>
  <c r="J45" i="1" s="1"/>
  <c r="I41" i="1"/>
  <c r="E41" i="1"/>
  <c r="I40" i="1"/>
  <c r="J40" i="1" s="1"/>
  <c r="E40" i="1"/>
  <c r="I39" i="1"/>
  <c r="J39" i="1" s="1"/>
  <c r="I37" i="1"/>
  <c r="E37" i="1"/>
  <c r="E36" i="1"/>
  <c r="I36" i="1"/>
  <c r="J36" i="1" s="1"/>
  <c r="E35" i="1"/>
  <c r="I34" i="1"/>
  <c r="J34" i="1" s="1"/>
  <c r="E33" i="1"/>
  <c r="E32" i="1"/>
  <c r="I32" i="1"/>
  <c r="K32" i="1" s="1"/>
  <c r="I31" i="1"/>
  <c r="K31" i="1" s="1"/>
  <c r="E31" i="1"/>
  <c r="E30" i="1"/>
  <c r="I30" i="1"/>
  <c r="J30" i="1" s="1"/>
  <c r="E29" i="1"/>
  <c r="I29" i="1"/>
  <c r="E28" i="1"/>
  <c r="I28" i="1"/>
  <c r="K28" i="1" s="1"/>
  <c r="I27" i="1"/>
  <c r="K27" i="1" s="1"/>
  <c r="E27" i="1"/>
  <c r="I26" i="1"/>
  <c r="J26" i="1" s="1"/>
  <c r="E25" i="1"/>
  <c r="I25" i="1"/>
  <c r="E24" i="1"/>
  <c r="I24" i="1" s="1"/>
  <c r="K24" i="1" s="1"/>
  <c r="E23" i="1"/>
  <c r="E22" i="1"/>
  <c r="I22" i="1"/>
  <c r="J22" i="1" s="1"/>
  <c r="E21" i="1"/>
  <c r="E20" i="1"/>
  <c r="I20" i="1"/>
  <c r="K20" i="1" s="1"/>
  <c r="E19" i="1"/>
  <c r="I18" i="1"/>
  <c r="K18" i="1" s="1"/>
  <c r="I17" i="1"/>
  <c r="E16" i="1"/>
  <c r="I15" i="1"/>
  <c r="K15" i="1" s="1"/>
  <c r="E15" i="1"/>
  <c r="I14" i="1"/>
  <c r="K14" i="1" s="1"/>
  <c r="E12" i="1"/>
  <c r="I12" i="1"/>
  <c r="K12" i="1" s="1"/>
  <c r="E11" i="1"/>
  <c r="I10" i="1"/>
  <c r="K10" i="1" s="1"/>
  <c r="I9" i="1"/>
  <c r="E8" i="1"/>
  <c r="I7" i="1"/>
  <c r="K7" i="1" s="1"/>
  <c r="J20" i="1" l="1"/>
  <c r="J28" i="1"/>
  <c r="J61" i="1"/>
  <c r="K99" i="1"/>
  <c r="J79" i="1"/>
  <c r="K144" i="1"/>
  <c r="J121" i="1"/>
  <c r="K22" i="1"/>
  <c r="J57" i="1"/>
  <c r="K119" i="1"/>
  <c r="K137" i="1"/>
  <c r="K26" i="1"/>
  <c r="J115" i="1"/>
  <c r="J113" i="1"/>
  <c r="K97" i="1"/>
  <c r="K123" i="1"/>
  <c r="J151" i="1"/>
  <c r="K30" i="1"/>
  <c r="J125" i="1"/>
  <c r="J127" i="1"/>
  <c r="J131" i="1"/>
  <c r="K136" i="1"/>
  <c r="K65" i="1"/>
  <c r="J14" i="1"/>
  <c r="J32" i="1"/>
  <c r="K76" i="1"/>
  <c r="J85" i="1"/>
  <c r="K133" i="1"/>
  <c r="K59" i="1"/>
  <c r="K39" i="1"/>
  <c r="I69" i="1"/>
  <c r="J93" i="1"/>
  <c r="J103" i="1"/>
  <c r="J12" i="1"/>
  <c r="K128" i="1"/>
  <c r="J84" i="1"/>
  <c r="K84" i="1" s="1"/>
  <c r="J47" i="1"/>
  <c r="K47" i="1" s="1"/>
  <c r="J112" i="1"/>
  <c r="K112" i="1"/>
  <c r="J72" i="1"/>
  <c r="K72" i="1"/>
  <c r="E70" i="1"/>
  <c r="I70" i="1"/>
  <c r="J77" i="1"/>
  <c r="K77" i="1" s="1"/>
  <c r="J7" i="1"/>
  <c r="J15" i="1"/>
  <c r="K81" i="1"/>
  <c r="J81" i="1"/>
  <c r="J152" i="1"/>
  <c r="K152" i="1"/>
  <c r="E60" i="1"/>
  <c r="I60" i="1"/>
  <c r="E66" i="1"/>
  <c r="I66" i="1"/>
  <c r="K82" i="1"/>
  <c r="J82" i="1"/>
  <c r="K88" i="1"/>
  <c r="K89" i="1"/>
  <c r="E104" i="1"/>
  <c r="I104" i="1"/>
  <c r="K114" i="1"/>
  <c r="J114" i="1"/>
  <c r="K126" i="1"/>
  <c r="J126" i="1"/>
  <c r="I8" i="1"/>
  <c r="E9" i="1"/>
  <c r="I16" i="1"/>
  <c r="E17" i="1"/>
  <c r="J31" i="1"/>
  <c r="I33" i="1"/>
  <c r="E34" i="1"/>
  <c r="E39" i="1"/>
  <c r="E52" i="1"/>
  <c r="I52" i="1"/>
  <c r="E100" i="1"/>
  <c r="I100" i="1"/>
  <c r="K117" i="1"/>
  <c r="J117" i="1"/>
  <c r="J120" i="1"/>
  <c r="K120" i="1"/>
  <c r="J141" i="1"/>
  <c r="K141" i="1"/>
  <c r="J149" i="1"/>
  <c r="K149" i="1"/>
  <c r="I53" i="1"/>
  <c r="E53" i="1"/>
  <c r="E92" i="1"/>
  <c r="I92" i="1" s="1"/>
  <c r="K9" i="1"/>
  <c r="J9" i="1"/>
  <c r="J27" i="1"/>
  <c r="E18" i="1"/>
  <c r="E44" i="1"/>
  <c r="I44" i="1"/>
  <c r="I11" i="1"/>
  <c r="I95" i="1"/>
  <c r="E95" i="1"/>
  <c r="K129" i="1"/>
  <c r="J129" i="1"/>
  <c r="J10" i="1"/>
  <c r="I13" i="1"/>
  <c r="J18" i="1"/>
  <c r="I21" i="1"/>
  <c r="I38" i="1"/>
  <c r="E38" i="1"/>
  <c r="K41" i="1"/>
  <c r="J41" i="1"/>
  <c r="E43" i="1"/>
  <c r="I43" i="1" s="1"/>
  <c r="K45" i="1"/>
  <c r="J50" i="1"/>
  <c r="K50" i="1"/>
  <c r="K71" i="1"/>
  <c r="J71" i="1"/>
  <c r="K86" i="1"/>
  <c r="J86" i="1"/>
  <c r="E94" i="1"/>
  <c r="I94" i="1"/>
  <c r="K101" i="1"/>
  <c r="K111" i="1"/>
  <c r="J111" i="1"/>
  <c r="K116" i="1"/>
  <c r="J124" i="1"/>
  <c r="K124" i="1"/>
  <c r="J140" i="1"/>
  <c r="K140" i="1"/>
  <c r="J145" i="1"/>
  <c r="K145" i="1"/>
  <c r="J122" i="1"/>
  <c r="K122" i="1" s="1"/>
  <c r="K29" i="1"/>
  <c r="J29" i="1"/>
  <c r="C155" i="1"/>
  <c r="E7" i="1"/>
  <c r="I19" i="1"/>
  <c r="K37" i="1"/>
  <c r="J37" i="1"/>
  <c r="E107" i="1"/>
  <c r="I107" i="1" s="1"/>
  <c r="K118" i="1"/>
  <c r="J118" i="1"/>
  <c r="E14" i="1"/>
  <c r="K34" i="1"/>
  <c r="I42" i="1"/>
  <c r="E42" i="1"/>
  <c r="E102" i="1"/>
  <c r="I102" i="1"/>
  <c r="J109" i="1"/>
  <c r="K109" i="1" s="1"/>
  <c r="K132" i="1"/>
  <c r="K49" i="1"/>
  <c r="J49" i="1"/>
  <c r="J73" i="1"/>
  <c r="K73" i="1" s="1"/>
  <c r="E110" i="1"/>
  <c r="I110" i="1"/>
  <c r="K17" i="1"/>
  <c r="J17" i="1"/>
  <c r="K130" i="1"/>
  <c r="J130" i="1"/>
  <c r="E10" i="1"/>
  <c r="I35" i="1"/>
  <c r="E54" i="1"/>
  <c r="I54" i="1"/>
  <c r="I63" i="1"/>
  <c r="E63" i="1"/>
  <c r="D155" i="1"/>
  <c r="I23" i="1"/>
  <c r="J24" i="1"/>
  <c r="K55" i="1"/>
  <c r="E13" i="1"/>
  <c r="K25" i="1"/>
  <c r="J25" i="1"/>
  <c r="E26" i="1"/>
  <c r="K40" i="1"/>
  <c r="K51" i="1"/>
  <c r="J51" i="1"/>
  <c r="E62" i="1"/>
  <c r="I62" i="1"/>
  <c r="E64" i="1"/>
  <c r="I64" i="1" s="1"/>
  <c r="E68" i="1"/>
  <c r="I68" i="1"/>
  <c r="K90" i="1"/>
  <c r="J90" i="1"/>
  <c r="E106" i="1"/>
  <c r="I106" i="1"/>
  <c r="E108" i="1"/>
  <c r="I108" i="1"/>
  <c r="E56" i="1"/>
  <c r="I56" i="1" s="1"/>
  <c r="E58" i="1"/>
  <c r="E96" i="1"/>
  <c r="I96" i="1" s="1"/>
  <c r="E98" i="1"/>
  <c r="K138" i="1"/>
  <c r="J138" i="1"/>
  <c r="E142" i="1"/>
  <c r="I143" i="1"/>
  <c r="E143" i="1"/>
  <c r="K146" i="1"/>
  <c r="J146" i="1"/>
  <c r="E150" i="1"/>
  <c r="K154" i="1"/>
  <c r="J154" i="1"/>
  <c r="E46" i="1"/>
  <c r="I46" i="1" s="1"/>
  <c r="E88" i="1"/>
  <c r="E90" i="1"/>
  <c r="I91" i="1"/>
  <c r="E128" i="1"/>
  <c r="E130" i="1"/>
  <c r="E140" i="1"/>
  <c r="E148" i="1"/>
  <c r="I148" i="1" s="1"/>
  <c r="I134" i="1"/>
  <c r="E48" i="1"/>
  <c r="I48" i="1" s="1"/>
  <c r="I58" i="1"/>
  <c r="E76" i="1"/>
  <c r="E78" i="1"/>
  <c r="I78" i="1" s="1"/>
  <c r="E80" i="1"/>
  <c r="I80" i="1" s="1"/>
  <c r="E82" i="1"/>
  <c r="I83" i="1"/>
  <c r="E87" i="1"/>
  <c r="I87" i="1" s="1"/>
  <c r="I98" i="1"/>
  <c r="E116" i="1"/>
  <c r="E118" i="1"/>
  <c r="E127" i="1"/>
  <c r="E138" i="1"/>
  <c r="E139" i="1"/>
  <c r="I139" i="1" s="1"/>
  <c r="I142" i="1"/>
  <c r="E146" i="1"/>
  <c r="I147" i="1"/>
  <c r="E147" i="1"/>
  <c r="I150" i="1"/>
  <c r="K153" i="1"/>
  <c r="E50" i="1"/>
  <c r="E72" i="1"/>
  <c r="E74" i="1"/>
  <c r="I74" i="1" s="1"/>
  <c r="I75" i="1"/>
  <c r="E112" i="1"/>
  <c r="E114" i="1"/>
  <c r="E154" i="1"/>
  <c r="J69" i="1" l="1"/>
  <c r="K69" i="1" s="1"/>
  <c r="J96" i="1"/>
  <c r="K96" i="1" s="1"/>
  <c r="J107" i="1"/>
  <c r="K107" i="1" s="1"/>
  <c r="J48" i="1"/>
  <c r="K48" i="1" s="1"/>
  <c r="J56" i="1"/>
  <c r="K56" i="1" s="1"/>
  <c r="K74" i="1"/>
  <c r="J74" i="1"/>
  <c r="K87" i="1"/>
  <c r="J87" i="1"/>
  <c r="J43" i="1"/>
  <c r="K43" i="1" s="1"/>
  <c r="K75" i="1"/>
  <c r="J75" i="1"/>
  <c r="K23" i="1"/>
  <c r="J23" i="1"/>
  <c r="K38" i="1"/>
  <c r="J38" i="1"/>
  <c r="K70" i="1"/>
  <c r="J70" i="1"/>
  <c r="K147" i="1"/>
  <c r="J147" i="1"/>
  <c r="J80" i="1"/>
  <c r="K80" i="1"/>
  <c r="K78" i="1"/>
  <c r="J78" i="1"/>
  <c r="J16" i="1"/>
  <c r="K16" i="1" s="1"/>
  <c r="J95" i="1"/>
  <c r="K95" i="1"/>
  <c r="J66" i="1"/>
  <c r="K66" i="1" s="1"/>
  <c r="K11" i="1"/>
  <c r="J11" i="1"/>
  <c r="K53" i="1"/>
  <c r="J53" i="1"/>
  <c r="K110" i="1"/>
  <c r="J110" i="1"/>
  <c r="J108" i="1"/>
  <c r="K108" i="1"/>
  <c r="K142" i="1"/>
  <c r="J142" i="1"/>
  <c r="J46" i="1"/>
  <c r="K46" i="1" s="1"/>
  <c r="J64" i="1"/>
  <c r="K64" i="1"/>
  <c r="J44" i="1"/>
  <c r="K44" i="1"/>
  <c r="J100" i="1"/>
  <c r="K100" i="1"/>
  <c r="K33" i="1"/>
  <c r="J33" i="1"/>
  <c r="J60" i="1"/>
  <c r="K60" i="1"/>
  <c r="J91" i="1"/>
  <c r="K91" i="1" s="1"/>
  <c r="J148" i="1"/>
  <c r="K148" i="1"/>
  <c r="K106" i="1"/>
  <c r="J106" i="1"/>
  <c r="K63" i="1"/>
  <c r="J63" i="1"/>
  <c r="K13" i="1"/>
  <c r="J13" i="1"/>
  <c r="K35" i="1"/>
  <c r="J35" i="1"/>
  <c r="J52" i="1"/>
  <c r="K52" i="1"/>
  <c r="J83" i="1"/>
  <c r="K83" i="1" s="1"/>
  <c r="J68" i="1"/>
  <c r="K68" i="1"/>
  <c r="K42" i="1"/>
  <c r="J42" i="1"/>
  <c r="K134" i="1"/>
  <c r="J134" i="1"/>
  <c r="K21" i="1"/>
  <c r="J21" i="1"/>
  <c r="J139" i="1"/>
  <c r="K139" i="1" s="1"/>
  <c r="K98" i="1"/>
  <c r="J98" i="1"/>
  <c r="K58" i="1"/>
  <c r="J58" i="1"/>
  <c r="K62" i="1"/>
  <c r="J62" i="1"/>
  <c r="J54" i="1"/>
  <c r="K54" i="1" s="1"/>
  <c r="J19" i="1"/>
  <c r="K19" i="1" s="1"/>
  <c r="K94" i="1"/>
  <c r="J94" i="1"/>
  <c r="J92" i="1"/>
  <c r="K92" i="1"/>
  <c r="J104" i="1"/>
  <c r="K104" i="1"/>
  <c r="K143" i="1"/>
  <c r="J143" i="1"/>
  <c r="K102" i="1"/>
  <c r="J102" i="1"/>
  <c r="J8" i="1"/>
  <c r="K8" i="1" s="1"/>
  <c r="K150" i="1"/>
  <c r="J150" i="1"/>
  <c r="K155" i="1" l="1"/>
</calcChain>
</file>

<file path=xl/sharedStrings.xml><?xml version="1.0" encoding="utf-8"?>
<sst xmlns="http://schemas.openxmlformats.org/spreadsheetml/2006/main" count="319" uniqueCount="171">
  <si>
    <t>FY2024 Sparsity</t>
  </si>
  <si>
    <t>as of 5/6/2024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</si>
  <si>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</si>
  <si>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</si>
  <si>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</si>
  <si>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</si>
  <si>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</si>
  <si>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</si>
  <si>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</si>
  <si>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</si>
  <si>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</si>
  <si>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</si>
  <si>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</si>
  <si>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2023
State Aid Fall Enrollment </t>
  </si>
  <si>
    <t>23-24 
Land Area</t>
  </si>
  <si>
    <t>Fall Enrollment  per Sq Mile</t>
  </si>
  <si>
    <t>Miles to Nearest HS GIS Data</t>
  </si>
  <si>
    <t>Pay 2024 
GF Ag Levy</t>
  </si>
  <si>
    <t>Operates Secondary Att Ctr</t>
  </si>
  <si>
    <t>Meets all Criteria</t>
  </si>
  <si>
    <t>Sparsity Category 
0=not eligible 
1=&lt;83 or &gt;232  
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</si>
  <si>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</si>
  <si>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</si>
  <si>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</si>
  <si>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</si>
  <si>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</si>
  <si>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</si>
  <si>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</si>
  <si>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</si>
  <si>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</si>
  <si>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</si>
  <si>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</si>
  <si>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</si>
  <si>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</si>
  <si>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</si>
  <si>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</si>
  <si>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</si>
  <si>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</si>
  <si>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</si>
  <si>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</si>
  <si>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</si>
  <si>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</si>
  <si>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</si>
  <si>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</si>
  <si>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</si>
  <si>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</si>
  <si>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</si>
  <si>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</si>
  <si>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</si>
  <si>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</si>
  <si>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</si>
  <si>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</si>
  <si>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</si>
  <si>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</si>
  <si>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</si>
  <si>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</si>
  <si>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</si>
  <si>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</si>
  <si>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</si>
  <si>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</si>
  <si>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</si>
  <si>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</si>
  <si>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</si>
  <si>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</si>
  <si>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</si>
  <si>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</si>
  <si>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</si>
  <si>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</si>
  <si>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</si>
  <si>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</si>
  <si>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</si>
  <si>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</si>
  <si>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</si>
  <si>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</si>
  <si>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</si>
  <si>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</si>
  <si>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</si>
  <si>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</si>
  <si>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</si>
  <si>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</si>
  <si>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</si>
  <si>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</si>
  <si>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</si>
  <si>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</si>
  <si>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</si>
  <si>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</si>
  <si>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</si>
  <si>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</si>
  <si>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</si>
  <si>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</si>
  <si>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</si>
  <si>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</si>
  <si>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</si>
  <si>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</si>
  <si>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</si>
  <si>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</si>
  <si>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</si>
  <si>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</si>
  <si>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</si>
  <si>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</si>
  <si>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</si>
  <si>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</si>
  <si>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</si>
  <si>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</si>
  <si>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</si>
  <si>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</si>
  <si>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</si>
  <si>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</si>
  <si>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</si>
  <si>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</si>
  <si>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</si>
  <si>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</si>
  <si>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</si>
  <si>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</si>
  <si>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</si>
  <si>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</si>
  <si>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</si>
  <si>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</si>
  <si>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</si>
  <si>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</si>
  <si>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</si>
  <si>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</si>
  <si>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</si>
  <si>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</si>
  <si>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</si>
  <si>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</si>
  <si>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</si>
  <si>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Oldham-Ramona-Rutland 39-6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</si>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</sst>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&quot;$&quot;#,##0"/>
  </numFmts>
  <fonts count="10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textRotation="45"/>
    </xf>
    <xf numFmtId="0" fontId="4" fillId="0" borderId="0" xfId="0" applyFont="1" applyAlignment="1">
      <alignment horizontal="center" textRotation="45"/>
    </xf>
    <xf numFmtId="164" fontId="4" fillId="0" borderId="0" xfId="0" applyNumberFormat="1" applyFont="1" applyAlignment="1">
      <alignment horizontal="center" textRotation="45"/>
    </xf>
    <xf numFmtId="42" fontId="4" fillId="0" borderId="0" xfId="0" applyNumberFormat="1" applyFont="1" applyAlignment="1">
      <alignment horizontal="center"/>
    </xf>
    <xf numFmtId="0" fontId="5" fillId="0" borderId="0" xfId="0" applyFont="1"/>
    <xf numFmtId="164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7" fontId="6" fillId="2" borderId="0" xfId="1" applyNumberFormat="1" applyFont="1" applyFill="1" applyBorder="1" applyAlignment="1">
      <alignment horizontal="center"/>
    </xf>
    <xf numFmtId="5" fontId="6" fillId="2" borderId="0" xfId="0" applyNumberFormat="1" applyFont="1" applyFill="1"/>
    <xf numFmtId="0" fontId="8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42" fontId="1" fillId="3" borderId="1" xfId="0" applyNumberFormat="1" applyFont="1" applyFill="1" applyBorder="1" applyAlignment="1">
      <alignment horizontal="center" wrapText="1"/>
    </xf>
    <xf numFmtId="0" fontId="8" fillId="0" borderId="1" xfId="2" applyFont="1" applyBorder="1"/>
    <xf numFmtId="4" fontId="8" fillId="0" borderId="1" xfId="0" applyNumberFormat="1" applyFont="1" applyBorder="1"/>
    <xf numFmtId="2" fontId="8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7" fontId="8" fillId="0" borderId="1" xfId="0" applyNumberFormat="1" applyFont="1" applyBorder="1"/>
    <xf numFmtId="167" fontId="4" fillId="0" borderId="0" xfId="0" applyNumberFormat="1" applyFont="1"/>
  </cellXfs>
  <cellStyles count="3">
    <cellStyle name="Currency" xfId="1" builtinId="4"/>
    <cellStyle name="Normal" xfId="0" builtinId="0"/>
    <cellStyle name="Normal_Sheet1" xfId="2" xr:uid="{7C936CF4-23F0-49AC-AC84-34387DFE7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3</xdr:row>
      <xdr:rowOff>9525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DB44761A-6ADD-4FE8-BA11-63848E0AF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6126" y="47626"/>
          <a:ext cx="244946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State%20Aid\1.%20State%20Aid%20Calculations\FY2024%20State%20Aid\Sparsity\Sparsity%20FY2024%205.22.2024.xlsx" TargetMode="External"/><Relationship Id="rId1" Type="http://schemas.openxmlformats.org/officeDocument/2006/relationships/externalLinkPath" Target="/State%20Aid/1.%20State%20Aid%20Calculations/FY2024%20State%20Aid/Sparsity/Sparsity%20FY2024%205.22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024 Sparsity"/>
      <sheetName val="SAFE 2023"/>
      <sheetName val="land area"/>
      <sheetName val="nearest HS"/>
      <sheetName val="GF Levy Pay 202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72F5-60F4-4D31-BF78-49B24EF92418}">
  <sheetPr>
    <pageSetUpPr fitToPage="1"/>
  </sheetPr>
  <dimension ref="A1:K160"/>
  <sheetViews>
    <sheetView showGridLines="0" tabSelected="1" workbookViewId="0">
      <pane ySplit="6" topLeftCell="A7" activePane="bottomLeft" state="frozen"/>
      <selection activeCell="B124" sqref="B124"/>
      <selection pane="bottomLeft"/>
    </sheetView>
  </sheetViews>
  <sheetFormatPr defaultColWidth="9.109375" defaultRowHeight="12" x14ac:dyDescent="0.25"/>
  <cols>
    <col min="1" max="1" width="24.6640625" style="2" customWidth="1"/>
    <col min="2" max="2" width="5.88671875" style="2" bestFit="1" customWidth="1"/>
    <col min="3" max="3" width="13.6640625" style="2" customWidth="1"/>
    <col min="4" max="4" width="11.6640625" style="2" customWidth="1"/>
    <col min="5" max="5" width="11.5546875" style="2" customWidth="1"/>
    <col min="6" max="6" width="11.6640625" style="3" customWidth="1"/>
    <col min="7" max="7" width="10" style="4" bestFit="1" customWidth="1"/>
    <col min="8" max="8" width="10.88671875" style="2" customWidth="1"/>
    <col min="9" max="9" width="8.5546875" style="2" bestFit="1" customWidth="1"/>
    <col min="10" max="10" width="18.33203125" style="2" bestFit="1" customWidth="1"/>
    <col min="11" max="11" width="14.33203125" style="5" customWidth="1"/>
    <col min="12" max="16384" width="9.109375" style="2"/>
  </cols>
  <sheetData>
    <row r="1" spans="1:11" ht="23.4" x14ac:dyDescent="0.45">
      <c r="A1" s="1" t="s">
        <v>0</v>
      </c>
    </row>
    <row r="2" spans="1:11" x14ac:dyDescent="0.25">
      <c r="A2" s="2" t="s">
        <v>1</v>
      </c>
    </row>
    <row r="3" spans="1:11" ht="9.75" customHeight="1" x14ac:dyDescent="0.25"/>
    <row r="4" spans="1:11" ht="15.75" customHeight="1" x14ac:dyDescent="0.25">
      <c r="C4" s="6" t="s">
        <v>2</v>
      </c>
      <c r="D4" s="7"/>
      <c r="E4" s="8"/>
      <c r="F4" s="7"/>
      <c r="G4" s="9"/>
      <c r="J4" s="2" t="s">
        <v>3</v>
      </c>
      <c r="K4" s="10" t="s">
        <v>4</v>
      </c>
    </row>
    <row r="5" spans="1:11" s="20" customFormat="1" ht="14.4" x14ac:dyDescent="0.3">
      <c r="A5" s="11" t="s">
        <v>5</v>
      </c>
      <c r="B5" s="11"/>
      <c r="C5" s="12" t="s">
        <v>6</v>
      </c>
      <c r="D5" s="13" t="s">
        <v>7</v>
      </c>
      <c r="E5" s="14" t="s">
        <v>8</v>
      </c>
      <c r="F5" s="15" t="s">
        <v>9</v>
      </c>
      <c r="G5" s="16">
        <v>1.32</v>
      </c>
      <c r="H5" s="17" t="s">
        <v>10</v>
      </c>
      <c r="I5" s="17"/>
      <c r="J5" s="18">
        <v>7120.38</v>
      </c>
      <c r="K5" s="19">
        <v>110000</v>
      </c>
    </row>
    <row r="6" spans="1:11" ht="60" customHeight="1" x14ac:dyDescent="0.3">
      <c r="A6" s="21" t="s">
        <v>11</v>
      </c>
      <c r="B6" s="22" t="s">
        <v>12</v>
      </c>
      <c r="C6" s="21" t="s">
        <v>13</v>
      </c>
      <c r="D6" s="23" t="s">
        <v>14</v>
      </c>
      <c r="E6" s="21" t="s">
        <v>15</v>
      </c>
      <c r="F6" s="23" t="s">
        <v>16</v>
      </c>
      <c r="G6" s="24" t="s">
        <v>17</v>
      </c>
      <c r="H6" s="21" t="s">
        <v>18</v>
      </c>
      <c r="I6" s="21" t="s">
        <v>19</v>
      </c>
      <c r="J6" s="21" t="s">
        <v>20</v>
      </c>
      <c r="K6" s="25" t="s">
        <v>21</v>
      </c>
    </row>
    <row r="7" spans="1:11" s="20" customFormat="1" ht="13.8" x14ac:dyDescent="0.3">
      <c r="A7" s="26" t="s">
        <v>22</v>
      </c>
      <c r="B7" s="26">
        <v>6001</v>
      </c>
      <c r="C7" s="27">
        <v>4292.53</v>
      </c>
      <c r="D7" s="28">
        <v>419.95461039999998</v>
      </c>
      <c r="E7" s="28">
        <f t="shared" ref="E7:E70" si="0">C7/D7</f>
        <v>10.221414156904801</v>
      </c>
      <c r="F7" s="28">
        <v>8.1</v>
      </c>
      <c r="G7" s="29">
        <v>1.32</v>
      </c>
      <c r="H7" s="30" t="s">
        <v>10</v>
      </c>
      <c r="I7" s="30" t="str">
        <f t="shared" ref="I7:I70" si="1">IF(C7&lt;=500,IF(D7&gt;=400,IF(E7&lt;=0.5,IF(F7&gt;=15,IF(G7&gt;=1.32,IF(H7="Yes","Yes","No"),"No"),"No"),"No"),"No"),"No")</f>
        <v>No</v>
      </c>
      <c r="J7" s="31">
        <f t="shared" ref="J7:J70" si="2">IF(I7="yes",IF(C7&lt;83,1,IF(C7&gt;232,1,2)),0)</f>
        <v>0</v>
      </c>
      <c r="K7" s="32">
        <f t="shared" ref="K7:K35" si="3">ROUND(IF(I7="no",0,IF(J7=1,((((E7*-0.125)+0.0625)*C7)*(0.75*$J$5)),IF(((232-C7)*(0.75*$J$5))&gt;$K$5,$K$5,((232-C7)*(0.75*$J$5))))),0)</f>
        <v>0</v>
      </c>
    </row>
    <row r="8" spans="1:11" s="20" customFormat="1" ht="13.8" x14ac:dyDescent="0.3">
      <c r="A8" s="26" t="s">
        <v>23</v>
      </c>
      <c r="B8" s="26">
        <v>58003</v>
      </c>
      <c r="C8" s="27">
        <v>228.09</v>
      </c>
      <c r="D8" s="28">
        <v>1224.5222679000001</v>
      </c>
      <c r="E8" s="28">
        <f t="shared" si="0"/>
        <v>0.18626856038409489</v>
      </c>
      <c r="F8" s="28">
        <v>29.7</v>
      </c>
      <c r="G8" s="29">
        <v>1.32</v>
      </c>
      <c r="H8" s="30" t="s">
        <v>10</v>
      </c>
      <c r="I8" s="30" t="str">
        <f t="shared" si="1"/>
        <v>Yes</v>
      </c>
      <c r="J8" s="31">
        <f t="shared" si="2"/>
        <v>2</v>
      </c>
      <c r="K8" s="32">
        <f t="shared" si="3"/>
        <v>20881</v>
      </c>
    </row>
    <row r="9" spans="1:11" s="20" customFormat="1" ht="13.8" x14ac:dyDescent="0.3">
      <c r="A9" s="26" t="s">
        <v>24</v>
      </c>
      <c r="B9" s="26">
        <v>61001</v>
      </c>
      <c r="C9" s="27">
        <v>330.15</v>
      </c>
      <c r="D9" s="28">
        <v>193.1167031</v>
      </c>
      <c r="E9" s="28">
        <f t="shared" si="0"/>
        <v>1.7095880092207312</v>
      </c>
      <c r="F9" s="28">
        <v>8.1999999999999993</v>
      </c>
      <c r="G9" s="29">
        <v>1.55</v>
      </c>
      <c r="H9" s="30" t="s">
        <v>10</v>
      </c>
      <c r="I9" s="30" t="str">
        <f t="shared" si="1"/>
        <v>No</v>
      </c>
      <c r="J9" s="31">
        <f t="shared" si="2"/>
        <v>0</v>
      </c>
      <c r="K9" s="32">
        <f t="shared" si="3"/>
        <v>0</v>
      </c>
    </row>
    <row r="10" spans="1:11" s="20" customFormat="1" ht="13.8" x14ac:dyDescent="0.3">
      <c r="A10" s="26" t="s">
        <v>25</v>
      </c>
      <c r="B10" s="26">
        <v>11001</v>
      </c>
      <c r="C10" s="27">
        <v>291</v>
      </c>
      <c r="D10" s="28">
        <v>204.4328003</v>
      </c>
      <c r="E10" s="28">
        <f t="shared" si="0"/>
        <v>1.4234506379258358</v>
      </c>
      <c r="F10" s="28">
        <v>13.195</v>
      </c>
      <c r="G10" s="29">
        <v>1.901</v>
      </c>
      <c r="H10" s="30" t="s">
        <v>10</v>
      </c>
      <c r="I10" s="30" t="str">
        <f t="shared" si="1"/>
        <v>No</v>
      </c>
      <c r="J10" s="31">
        <f t="shared" si="2"/>
        <v>0</v>
      </c>
      <c r="K10" s="32">
        <f t="shared" si="3"/>
        <v>0</v>
      </c>
    </row>
    <row r="11" spans="1:11" s="20" customFormat="1" ht="13.8" x14ac:dyDescent="0.3">
      <c r="A11" s="26" t="s">
        <v>26</v>
      </c>
      <c r="B11" s="26">
        <v>38001</v>
      </c>
      <c r="C11" s="27">
        <v>292.43</v>
      </c>
      <c r="D11" s="28">
        <v>229.801177112</v>
      </c>
      <c r="E11" s="28">
        <f t="shared" si="0"/>
        <v>1.2725348219494808</v>
      </c>
      <c r="F11" s="28">
        <v>10.9</v>
      </c>
      <c r="G11" s="29">
        <v>1.5990000000000002</v>
      </c>
      <c r="H11" s="30" t="s">
        <v>10</v>
      </c>
      <c r="I11" s="30" t="str">
        <f t="shared" si="1"/>
        <v>No</v>
      </c>
      <c r="J11" s="31">
        <f t="shared" si="2"/>
        <v>0</v>
      </c>
      <c r="K11" s="32">
        <f t="shared" si="3"/>
        <v>0</v>
      </c>
    </row>
    <row r="12" spans="1:11" s="20" customFormat="1" ht="13.8" x14ac:dyDescent="0.3">
      <c r="A12" s="26" t="s">
        <v>27</v>
      </c>
      <c r="B12" s="26">
        <v>21001</v>
      </c>
      <c r="C12" s="27">
        <v>196.38</v>
      </c>
      <c r="D12" s="28">
        <v>130.3176976</v>
      </c>
      <c r="E12" s="28">
        <f t="shared" si="0"/>
        <v>1.5069327007508455</v>
      </c>
      <c r="F12" s="28">
        <v>7.6</v>
      </c>
      <c r="G12" s="29">
        <v>2.5350000000000001</v>
      </c>
      <c r="H12" s="30" t="s">
        <v>10</v>
      </c>
      <c r="I12" s="30" t="str">
        <f t="shared" si="1"/>
        <v>No</v>
      </c>
      <c r="J12" s="31">
        <f t="shared" si="2"/>
        <v>0</v>
      </c>
      <c r="K12" s="32">
        <f t="shared" si="3"/>
        <v>0</v>
      </c>
    </row>
    <row r="13" spans="1:11" s="20" customFormat="1" ht="13.8" x14ac:dyDescent="0.3">
      <c r="A13" s="26" t="s">
        <v>28</v>
      </c>
      <c r="B13" s="26">
        <v>4001</v>
      </c>
      <c r="C13" s="27">
        <v>213</v>
      </c>
      <c r="D13" s="28">
        <v>180.47169120000001</v>
      </c>
      <c r="E13" s="28">
        <f t="shared" si="0"/>
        <v>1.1802405052211313</v>
      </c>
      <c r="F13" s="28">
        <v>9.6999999999999993</v>
      </c>
      <c r="G13" s="29">
        <v>1.32</v>
      </c>
      <c r="H13" s="30" t="s">
        <v>10</v>
      </c>
      <c r="I13" s="30" t="str">
        <f t="shared" si="1"/>
        <v>No</v>
      </c>
      <c r="J13" s="31">
        <f t="shared" si="2"/>
        <v>0</v>
      </c>
      <c r="K13" s="32">
        <f t="shared" si="3"/>
        <v>0</v>
      </c>
    </row>
    <row r="14" spans="1:11" s="20" customFormat="1" ht="13.8" x14ac:dyDescent="0.3">
      <c r="A14" s="26" t="s">
        <v>29</v>
      </c>
      <c r="B14" s="26">
        <v>49001</v>
      </c>
      <c r="C14" s="27">
        <v>552.25</v>
      </c>
      <c r="D14" s="28">
        <v>54.2057991</v>
      </c>
      <c r="E14" s="28">
        <f t="shared" si="0"/>
        <v>10.188024328931995</v>
      </c>
      <c r="F14" s="28">
        <v>5.0999999999999996</v>
      </c>
      <c r="G14" s="29">
        <v>1.32</v>
      </c>
      <c r="H14" s="30" t="s">
        <v>10</v>
      </c>
      <c r="I14" s="30" t="str">
        <f t="shared" si="1"/>
        <v>No</v>
      </c>
      <c r="J14" s="31">
        <f t="shared" si="2"/>
        <v>0</v>
      </c>
      <c r="K14" s="32">
        <f t="shared" si="3"/>
        <v>0</v>
      </c>
    </row>
    <row r="15" spans="1:11" s="20" customFormat="1" ht="13.8" x14ac:dyDescent="0.3">
      <c r="A15" s="26" t="s">
        <v>30</v>
      </c>
      <c r="B15" s="26">
        <v>9001</v>
      </c>
      <c r="C15" s="27">
        <v>1302.78</v>
      </c>
      <c r="D15" s="28">
        <v>954.37992670999995</v>
      </c>
      <c r="E15" s="28">
        <f t="shared" si="0"/>
        <v>1.3650538570011916</v>
      </c>
      <c r="F15" s="28">
        <v>11.4</v>
      </c>
      <c r="G15" s="29">
        <v>1.32</v>
      </c>
      <c r="H15" s="30" t="s">
        <v>10</v>
      </c>
      <c r="I15" s="30" t="str">
        <f t="shared" si="1"/>
        <v>No</v>
      </c>
      <c r="J15" s="31">
        <f t="shared" si="2"/>
        <v>0</v>
      </c>
      <c r="K15" s="32">
        <f t="shared" si="3"/>
        <v>0</v>
      </c>
    </row>
    <row r="16" spans="1:11" s="20" customFormat="1" ht="13.8" x14ac:dyDescent="0.3">
      <c r="A16" s="26" t="s">
        <v>31</v>
      </c>
      <c r="B16" s="26">
        <v>3001</v>
      </c>
      <c r="C16" s="27">
        <v>460.34</v>
      </c>
      <c r="D16" s="28">
        <v>1190.4499510000001</v>
      </c>
      <c r="E16" s="28">
        <f t="shared" si="0"/>
        <v>0.38669412318704016</v>
      </c>
      <c r="F16" s="28">
        <v>47.1</v>
      </c>
      <c r="G16" s="29">
        <v>1.8640000000000001</v>
      </c>
      <c r="H16" s="30" t="s">
        <v>10</v>
      </c>
      <c r="I16" s="30" t="str">
        <f t="shared" si="1"/>
        <v>Yes</v>
      </c>
      <c r="J16" s="31">
        <f t="shared" si="2"/>
        <v>1</v>
      </c>
      <c r="K16" s="32">
        <f t="shared" si="3"/>
        <v>34818</v>
      </c>
    </row>
    <row r="17" spans="1:11" s="20" customFormat="1" ht="13.8" x14ac:dyDescent="0.3">
      <c r="A17" s="26" t="s">
        <v>32</v>
      </c>
      <c r="B17" s="26">
        <v>61002</v>
      </c>
      <c r="C17" s="27">
        <v>673.75</v>
      </c>
      <c r="D17" s="28">
        <v>204.8661003</v>
      </c>
      <c r="E17" s="28">
        <f t="shared" si="0"/>
        <v>3.2887334654849192</v>
      </c>
      <c r="F17" s="28">
        <v>8.1999999999999993</v>
      </c>
      <c r="G17" s="29">
        <v>1.611</v>
      </c>
      <c r="H17" s="30" t="s">
        <v>10</v>
      </c>
      <c r="I17" s="30" t="str">
        <f t="shared" si="1"/>
        <v>No</v>
      </c>
      <c r="J17" s="31">
        <f t="shared" si="2"/>
        <v>0</v>
      </c>
      <c r="K17" s="32">
        <f t="shared" si="3"/>
        <v>0</v>
      </c>
    </row>
    <row r="18" spans="1:11" s="20" customFormat="1" ht="13.8" x14ac:dyDescent="0.3">
      <c r="A18" s="26" t="s">
        <v>33</v>
      </c>
      <c r="B18" s="26">
        <v>25001</v>
      </c>
      <c r="C18" s="27">
        <v>77</v>
      </c>
      <c r="D18" s="28">
        <v>20.520408774</v>
      </c>
      <c r="E18" s="28">
        <f t="shared" si="0"/>
        <v>3.7523618972718227</v>
      </c>
      <c r="F18" s="28">
        <v>0</v>
      </c>
      <c r="G18" s="29">
        <v>1.8720000000000001</v>
      </c>
      <c r="H18" s="30" t="s">
        <v>34</v>
      </c>
      <c r="I18" s="30" t="str">
        <f t="shared" si="1"/>
        <v>No</v>
      </c>
      <c r="J18" s="31">
        <f t="shared" si="2"/>
        <v>0</v>
      </c>
      <c r="K18" s="32">
        <f t="shared" si="3"/>
        <v>0</v>
      </c>
    </row>
    <row r="19" spans="1:11" s="20" customFormat="1" ht="13.8" x14ac:dyDescent="0.3">
      <c r="A19" s="26" t="s">
        <v>35</v>
      </c>
      <c r="B19" s="26">
        <v>52001</v>
      </c>
      <c r="C19" s="27">
        <v>138</v>
      </c>
      <c r="D19" s="28">
        <v>1334.646446</v>
      </c>
      <c r="E19" s="28">
        <f t="shared" si="0"/>
        <v>0.10339816991503081</v>
      </c>
      <c r="F19" s="28">
        <v>32.4</v>
      </c>
      <c r="G19" s="29">
        <v>1.7890000000000001</v>
      </c>
      <c r="H19" s="30" t="s">
        <v>10</v>
      </c>
      <c r="I19" s="30" t="str">
        <f t="shared" si="1"/>
        <v>Yes</v>
      </c>
      <c r="J19" s="31">
        <f t="shared" si="2"/>
        <v>2</v>
      </c>
      <c r="K19" s="32">
        <f t="shared" si="3"/>
        <v>110000</v>
      </c>
    </row>
    <row r="20" spans="1:11" s="20" customFormat="1" ht="13.8" x14ac:dyDescent="0.3">
      <c r="A20" s="26" t="s">
        <v>36</v>
      </c>
      <c r="B20" s="26">
        <v>4002</v>
      </c>
      <c r="C20" s="27">
        <v>548</v>
      </c>
      <c r="D20" s="28">
        <v>315.49602160000001</v>
      </c>
      <c r="E20" s="28">
        <f t="shared" si="0"/>
        <v>1.7369474176596083</v>
      </c>
      <c r="F20" s="28">
        <v>9.6999999999999993</v>
      </c>
      <c r="G20" s="29">
        <v>1.32</v>
      </c>
      <c r="H20" s="30" t="s">
        <v>10</v>
      </c>
      <c r="I20" s="30" t="str">
        <f t="shared" si="1"/>
        <v>No</v>
      </c>
      <c r="J20" s="31">
        <f t="shared" si="2"/>
        <v>0</v>
      </c>
      <c r="K20" s="32">
        <f t="shared" si="3"/>
        <v>0</v>
      </c>
    </row>
    <row r="21" spans="1:11" s="20" customFormat="1" ht="13.8" x14ac:dyDescent="0.3">
      <c r="A21" s="26" t="s">
        <v>37</v>
      </c>
      <c r="B21" s="26">
        <v>22001</v>
      </c>
      <c r="C21" s="27">
        <v>98.13</v>
      </c>
      <c r="D21" s="28">
        <v>275.136540911</v>
      </c>
      <c r="E21" s="28">
        <f t="shared" si="0"/>
        <v>0.3566592778810237</v>
      </c>
      <c r="F21" s="28">
        <v>15.2</v>
      </c>
      <c r="G21" s="29">
        <v>3.0680000000000001</v>
      </c>
      <c r="H21" s="30" t="s">
        <v>10</v>
      </c>
      <c r="I21" s="30" t="str">
        <f t="shared" si="1"/>
        <v>No</v>
      </c>
      <c r="J21" s="31">
        <f t="shared" si="2"/>
        <v>0</v>
      </c>
      <c r="K21" s="32">
        <f t="shared" si="3"/>
        <v>0</v>
      </c>
    </row>
    <row r="22" spans="1:11" s="20" customFormat="1" ht="13.8" x14ac:dyDescent="0.3">
      <c r="A22" s="26" t="s">
        <v>38</v>
      </c>
      <c r="B22" s="26">
        <v>49002</v>
      </c>
      <c r="C22" s="27">
        <v>5016.72</v>
      </c>
      <c r="D22" s="28">
        <v>125.7440033</v>
      </c>
      <c r="E22" s="28">
        <f t="shared" si="0"/>
        <v>39.896296191804161</v>
      </c>
      <c r="F22" s="28">
        <v>8.5</v>
      </c>
      <c r="G22" s="29">
        <v>1.32</v>
      </c>
      <c r="H22" s="30" t="s">
        <v>10</v>
      </c>
      <c r="I22" s="30" t="str">
        <f t="shared" si="1"/>
        <v>No</v>
      </c>
      <c r="J22" s="31">
        <f t="shared" si="2"/>
        <v>0</v>
      </c>
      <c r="K22" s="32">
        <f t="shared" si="3"/>
        <v>0</v>
      </c>
    </row>
    <row r="23" spans="1:11" s="20" customFormat="1" ht="13.8" x14ac:dyDescent="0.3">
      <c r="A23" s="26" t="s">
        <v>39</v>
      </c>
      <c r="B23" s="26">
        <v>30003</v>
      </c>
      <c r="C23" s="27">
        <v>333.1</v>
      </c>
      <c r="D23" s="28">
        <v>230.59799959999998</v>
      </c>
      <c r="E23" s="28">
        <f t="shared" si="0"/>
        <v>1.4445051586648718</v>
      </c>
      <c r="F23" s="28">
        <v>9.1</v>
      </c>
      <c r="G23" s="29">
        <v>1.6830000000000001</v>
      </c>
      <c r="H23" s="30" t="s">
        <v>10</v>
      </c>
      <c r="I23" s="30" t="str">
        <f t="shared" si="1"/>
        <v>No</v>
      </c>
      <c r="J23" s="31">
        <f t="shared" si="2"/>
        <v>0</v>
      </c>
      <c r="K23" s="32">
        <f t="shared" si="3"/>
        <v>0</v>
      </c>
    </row>
    <row r="24" spans="1:11" s="20" customFormat="1" ht="13.8" x14ac:dyDescent="0.3">
      <c r="A24" s="26" t="s">
        <v>40</v>
      </c>
      <c r="B24" s="26">
        <v>45004</v>
      </c>
      <c r="C24" s="27">
        <v>481</v>
      </c>
      <c r="D24" s="28">
        <v>660.58433650000006</v>
      </c>
      <c r="E24" s="28">
        <f t="shared" si="0"/>
        <v>0.72814321112804636</v>
      </c>
      <c r="F24" s="28">
        <v>13.8</v>
      </c>
      <c r="G24" s="29">
        <v>1.32</v>
      </c>
      <c r="H24" s="30" t="s">
        <v>10</v>
      </c>
      <c r="I24" s="30" t="str">
        <f t="shared" si="1"/>
        <v>No</v>
      </c>
      <c r="J24" s="31">
        <f t="shared" si="2"/>
        <v>0</v>
      </c>
      <c r="K24" s="32">
        <f t="shared" si="3"/>
        <v>0</v>
      </c>
    </row>
    <row r="25" spans="1:11" s="20" customFormat="1" ht="13.8" x14ac:dyDescent="0.3">
      <c r="A25" s="26" t="s">
        <v>41</v>
      </c>
      <c r="B25" s="26">
        <v>5001</v>
      </c>
      <c r="C25" s="27">
        <v>3456.4</v>
      </c>
      <c r="D25" s="28">
        <v>194.23870639999998</v>
      </c>
      <c r="E25" s="28">
        <f t="shared" si="0"/>
        <v>17.794599562880947</v>
      </c>
      <c r="F25" s="28">
        <v>7.1</v>
      </c>
      <c r="G25" s="29">
        <v>1.427</v>
      </c>
      <c r="H25" s="30" t="s">
        <v>10</v>
      </c>
      <c r="I25" s="30" t="str">
        <f t="shared" si="1"/>
        <v>No</v>
      </c>
      <c r="J25" s="31">
        <f t="shared" si="2"/>
        <v>0</v>
      </c>
      <c r="K25" s="32">
        <f t="shared" si="3"/>
        <v>0</v>
      </c>
    </row>
    <row r="26" spans="1:11" s="20" customFormat="1" ht="13.8" x14ac:dyDescent="0.3">
      <c r="A26" s="26" t="s">
        <v>42</v>
      </c>
      <c r="B26" s="26">
        <v>26002</v>
      </c>
      <c r="C26" s="27">
        <v>206.29</v>
      </c>
      <c r="D26" s="28">
        <v>350.74301150000002</v>
      </c>
      <c r="E26" s="28">
        <f t="shared" si="0"/>
        <v>0.58815141923362302</v>
      </c>
      <c r="F26" s="28">
        <v>7.9</v>
      </c>
      <c r="G26" s="29">
        <v>1.9980000000000002</v>
      </c>
      <c r="H26" s="30" t="s">
        <v>10</v>
      </c>
      <c r="I26" s="30" t="str">
        <f t="shared" si="1"/>
        <v>No</v>
      </c>
      <c r="J26" s="31">
        <f t="shared" si="2"/>
        <v>0</v>
      </c>
      <c r="K26" s="32">
        <f t="shared" si="3"/>
        <v>0</v>
      </c>
    </row>
    <row r="27" spans="1:11" s="20" customFormat="1" ht="13.8" x14ac:dyDescent="0.3">
      <c r="A27" s="26" t="s">
        <v>43</v>
      </c>
      <c r="B27" s="26">
        <v>43001</v>
      </c>
      <c r="C27" s="27">
        <v>303.57</v>
      </c>
      <c r="D27" s="28">
        <v>98.525199900000004</v>
      </c>
      <c r="E27" s="28">
        <f t="shared" si="0"/>
        <v>3.0811406656176699</v>
      </c>
      <c r="F27" s="28">
        <v>8.8000000000000007</v>
      </c>
      <c r="G27" s="29">
        <v>1.32</v>
      </c>
      <c r="H27" s="30" t="s">
        <v>10</v>
      </c>
      <c r="I27" s="30" t="str">
        <f t="shared" si="1"/>
        <v>No</v>
      </c>
      <c r="J27" s="31">
        <f t="shared" si="2"/>
        <v>0</v>
      </c>
      <c r="K27" s="32">
        <f t="shared" si="3"/>
        <v>0</v>
      </c>
    </row>
    <row r="28" spans="1:11" s="20" customFormat="1" ht="13.8" x14ac:dyDescent="0.3">
      <c r="A28" s="26" t="s">
        <v>44</v>
      </c>
      <c r="B28" s="26">
        <v>41001</v>
      </c>
      <c r="C28" s="27">
        <v>886.88</v>
      </c>
      <c r="D28" s="28">
        <v>194.70634790000003</v>
      </c>
      <c r="E28" s="28">
        <f t="shared" si="0"/>
        <v>4.5549619186298749</v>
      </c>
      <c r="F28" s="28">
        <v>10.1</v>
      </c>
      <c r="G28" s="29">
        <v>1.32</v>
      </c>
      <c r="H28" s="30" t="s">
        <v>10</v>
      </c>
      <c r="I28" s="30" t="str">
        <f t="shared" si="1"/>
        <v>No</v>
      </c>
      <c r="J28" s="31">
        <f t="shared" si="2"/>
        <v>0</v>
      </c>
      <c r="K28" s="32">
        <f t="shared" si="3"/>
        <v>0</v>
      </c>
    </row>
    <row r="29" spans="1:11" s="20" customFormat="1" ht="13.8" x14ac:dyDescent="0.3">
      <c r="A29" s="26" t="s">
        <v>45</v>
      </c>
      <c r="B29" s="26">
        <v>28001</v>
      </c>
      <c r="C29" s="27">
        <v>323.16000000000003</v>
      </c>
      <c r="D29" s="28">
        <v>130.49784049599998</v>
      </c>
      <c r="E29" s="28">
        <f t="shared" si="0"/>
        <v>2.4763628177426087</v>
      </c>
      <c r="F29" s="28">
        <v>11.7</v>
      </c>
      <c r="G29" s="29">
        <v>1.32</v>
      </c>
      <c r="H29" s="30" t="s">
        <v>10</v>
      </c>
      <c r="I29" s="30" t="str">
        <f t="shared" si="1"/>
        <v>No</v>
      </c>
      <c r="J29" s="31">
        <f t="shared" si="2"/>
        <v>0</v>
      </c>
      <c r="K29" s="32">
        <f t="shared" si="3"/>
        <v>0</v>
      </c>
    </row>
    <row r="30" spans="1:11" s="20" customFormat="1" ht="13.8" x14ac:dyDescent="0.3">
      <c r="A30" s="26" t="s">
        <v>46</v>
      </c>
      <c r="B30" s="26">
        <v>60001</v>
      </c>
      <c r="C30" s="27">
        <v>266</v>
      </c>
      <c r="D30" s="28">
        <v>138.88060190000002</v>
      </c>
      <c r="E30" s="28">
        <f t="shared" si="0"/>
        <v>1.9153142797547162</v>
      </c>
      <c r="F30" s="28">
        <v>7.3</v>
      </c>
      <c r="G30" s="29">
        <v>1.32</v>
      </c>
      <c r="H30" s="30" t="s">
        <v>10</v>
      </c>
      <c r="I30" s="30" t="str">
        <f t="shared" si="1"/>
        <v>No</v>
      </c>
      <c r="J30" s="31">
        <f t="shared" si="2"/>
        <v>0</v>
      </c>
      <c r="K30" s="32">
        <f t="shared" si="3"/>
        <v>0</v>
      </c>
    </row>
    <row r="31" spans="1:11" s="20" customFormat="1" ht="13.8" x14ac:dyDescent="0.3">
      <c r="A31" s="26" t="s">
        <v>47</v>
      </c>
      <c r="B31" s="26">
        <v>7001</v>
      </c>
      <c r="C31" s="27">
        <v>846.66</v>
      </c>
      <c r="D31" s="28">
        <v>929.37405509999996</v>
      </c>
      <c r="E31" s="28">
        <f t="shared" si="0"/>
        <v>0.91100025372335147</v>
      </c>
      <c r="F31" s="28">
        <v>18.7</v>
      </c>
      <c r="G31" s="29">
        <v>1.32</v>
      </c>
      <c r="H31" s="30" t="s">
        <v>10</v>
      </c>
      <c r="I31" s="30" t="str">
        <f t="shared" si="1"/>
        <v>No</v>
      </c>
      <c r="J31" s="31">
        <f t="shared" si="2"/>
        <v>0</v>
      </c>
      <c r="K31" s="32">
        <f t="shared" si="3"/>
        <v>0</v>
      </c>
    </row>
    <row r="32" spans="1:11" s="20" customFormat="1" ht="13.8" x14ac:dyDescent="0.3">
      <c r="A32" s="26" t="s">
        <v>48</v>
      </c>
      <c r="B32" s="26">
        <v>39001</v>
      </c>
      <c r="C32" s="27">
        <v>512</v>
      </c>
      <c r="D32" s="28">
        <v>140.8223362</v>
      </c>
      <c r="E32" s="28">
        <f t="shared" si="0"/>
        <v>3.6357868631922328</v>
      </c>
      <c r="F32" s="28">
        <v>8.5</v>
      </c>
      <c r="G32" s="29">
        <v>1.32</v>
      </c>
      <c r="H32" s="30" t="s">
        <v>10</v>
      </c>
      <c r="I32" s="30" t="str">
        <f t="shared" si="1"/>
        <v>No</v>
      </c>
      <c r="J32" s="31">
        <f t="shared" si="2"/>
        <v>0</v>
      </c>
      <c r="K32" s="32">
        <f t="shared" si="3"/>
        <v>0</v>
      </c>
    </row>
    <row r="33" spans="1:11" s="20" customFormat="1" ht="13.8" x14ac:dyDescent="0.3">
      <c r="A33" s="26" t="s">
        <v>49</v>
      </c>
      <c r="B33" s="26">
        <v>12002</v>
      </c>
      <c r="C33" s="27">
        <v>467</v>
      </c>
      <c r="D33" s="28">
        <v>625.73905363099993</v>
      </c>
      <c r="E33" s="28">
        <f t="shared" si="0"/>
        <v>0.74631749015843141</v>
      </c>
      <c r="F33" s="28">
        <v>13.7</v>
      </c>
      <c r="G33" s="29">
        <v>1.4160000000000001</v>
      </c>
      <c r="H33" s="30" t="s">
        <v>10</v>
      </c>
      <c r="I33" s="30" t="str">
        <f t="shared" si="1"/>
        <v>No</v>
      </c>
      <c r="J33" s="31">
        <f t="shared" si="2"/>
        <v>0</v>
      </c>
      <c r="K33" s="32">
        <f t="shared" si="3"/>
        <v>0</v>
      </c>
    </row>
    <row r="34" spans="1:11" s="20" customFormat="1" ht="13.8" x14ac:dyDescent="0.3">
      <c r="A34" s="26" t="s">
        <v>50</v>
      </c>
      <c r="B34" s="26">
        <v>50005</v>
      </c>
      <c r="C34" s="27">
        <v>304.99</v>
      </c>
      <c r="D34" s="28">
        <v>161.3872743</v>
      </c>
      <c r="E34" s="28">
        <f t="shared" si="0"/>
        <v>1.8898020387472396</v>
      </c>
      <c r="F34" s="28">
        <v>8.5</v>
      </c>
      <c r="G34" s="29">
        <v>1.32</v>
      </c>
      <c r="H34" s="30" t="s">
        <v>10</v>
      </c>
      <c r="I34" s="30" t="str">
        <f t="shared" si="1"/>
        <v>No</v>
      </c>
      <c r="J34" s="31">
        <f t="shared" si="2"/>
        <v>0</v>
      </c>
      <c r="K34" s="32">
        <f t="shared" si="3"/>
        <v>0</v>
      </c>
    </row>
    <row r="35" spans="1:11" s="20" customFormat="1" ht="13.8" x14ac:dyDescent="0.3">
      <c r="A35" s="26" t="s">
        <v>51</v>
      </c>
      <c r="B35" s="26">
        <v>59003</v>
      </c>
      <c r="C35" s="27">
        <v>149.30000000000001</v>
      </c>
      <c r="D35" s="28">
        <v>804.32603590000008</v>
      </c>
      <c r="E35" s="28">
        <f t="shared" si="0"/>
        <v>0.18562124478904984</v>
      </c>
      <c r="F35" s="28">
        <v>10.1</v>
      </c>
      <c r="G35" s="29">
        <v>1.32</v>
      </c>
      <c r="H35" s="30" t="s">
        <v>10</v>
      </c>
      <c r="I35" s="30" t="str">
        <f t="shared" si="1"/>
        <v>No</v>
      </c>
      <c r="J35" s="31">
        <f t="shared" si="2"/>
        <v>0</v>
      </c>
      <c r="K35" s="32">
        <f t="shared" si="3"/>
        <v>0</v>
      </c>
    </row>
    <row r="36" spans="1:11" s="20" customFormat="1" ht="13.8" x14ac:dyDescent="0.3">
      <c r="A36" s="26" t="s">
        <v>52</v>
      </c>
      <c r="B36" s="26">
        <v>21003</v>
      </c>
      <c r="C36" s="27">
        <v>252.5</v>
      </c>
      <c r="D36" s="28">
        <v>382.85970020000002</v>
      </c>
      <c r="E36" s="28">
        <f t="shared" si="0"/>
        <v>0.65951052008894606</v>
      </c>
      <c r="F36" s="28">
        <v>7.6</v>
      </c>
      <c r="G36" s="29">
        <v>1.32</v>
      </c>
      <c r="H36" s="30" t="s">
        <v>10</v>
      </c>
      <c r="I36" s="30" t="str">
        <f t="shared" si="1"/>
        <v>No</v>
      </c>
      <c r="J36" s="31">
        <f t="shared" si="2"/>
        <v>0</v>
      </c>
      <c r="K36" s="32">
        <v>0</v>
      </c>
    </row>
    <row r="37" spans="1:11" s="20" customFormat="1" ht="13.8" x14ac:dyDescent="0.3">
      <c r="A37" s="26" t="s">
        <v>53</v>
      </c>
      <c r="B37" s="26">
        <v>16001</v>
      </c>
      <c r="C37" s="27">
        <v>911.67</v>
      </c>
      <c r="D37" s="28">
        <v>1204.5703272999999</v>
      </c>
      <c r="E37" s="28">
        <f t="shared" si="0"/>
        <v>0.75684248510709606</v>
      </c>
      <c r="F37" s="28">
        <v>11.2</v>
      </c>
      <c r="G37" s="29">
        <v>1.32</v>
      </c>
      <c r="H37" s="30" t="s">
        <v>10</v>
      </c>
      <c r="I37" s="30" t="str">
        <f t="shared" si="1"/>
        <v>No</v>
      </c>
      <c r="J37" s="31">
        <f t="shared" si="2"/>
        <v>0</v>
      </c>
      <c r="K37" s="32">
        <f t="shared" ref="K37:K100" si="4">ROUND(IF(I37="no",0,IF(J37=1,((((E37*-0.125)+0.0625)*C37)*(0.75*$J$5)),IF(((232-C37)*(0.75*$J$5))&gt;$K$5,$K$5,((232-C37)*(0.75*$J$5))))),0)</f>
        <v>0</v>
      </c>
    </row>
    <row r="38" spans="1:11" s="20" customFormat="1" ht="13.8" x14ac:dyDescent="0.3">
      <c r="A38" s="26" t="s">
        <v>54</v>
      </c>
      <c r="B38" s="26">
        <v>61008</v>
      </c>
      <c r="C38" s="27">
        <v>1386.66</v>
      </c>
      <c r="D38" s="28">
        <v>29.4797993</v>
      </c>
      <c r="E38" s="28">
        <f t="shared" si="0"/>
        <v>47.037633665301108</v>
      </c>
      <c r="F38" s="28">
        <v>12.7</v>
      </c>
      <c r="G38" s="29">
        <v>1.4770000000000001</v>
      </c>
      <c r="H38" s="30" t="s">
        <v>10</v>
      </c>
      <c r="I38" s="30" t="str">
        <f t="shared" si="1"/>
        <v>No</v>
      </c>
      <c r="J38" s="31">
        <f t="shared" si="2"/>
        <v>0</v>
      </c>
      <c r="K38" s="32">
        <f t="shared" si="4"/>
        <v>0</v>
      </c>
    </row>
    <row r="39" spans="1:11" s="20" customFormat="1" ht="13.8" x14ac:dyDescent="0.3">
      <c r="A39" s="26" t="s">
        <v>55</v>
      </c>
      <c r="B39" s="26">
        <v>38002</v>
      </c>
      <c r="C39" s="27">
        <v>337</v>
      </c>
      <c r="D39" s="28">
        <v>311.84662607400003</v>
      </c>
      <c r="E39" s="28">
        <f t="shared" si="0"/>
        <v>1.0806594390411368</v>
      </c>
      <c r="F39" s="28">
        <v>9.1</v>
      </c>
      <c r="G39" s="29">
        <v>1.534</v>
      </c>
      <c r="H39" s="30" t="s">
        <v>10</v>
      </c>
      <c r="I39" s="30" t="str">
        <f t="shared" si="1"/>
        <v>No</v>
      </c>
      <c r="J39" s="31">
        <f t="shared" si="2"/>
        <v>0</v>
      </c>
      <c r="K39" s="32">
        <f t="shared" si="4"/>
        <v>0</v>
      </c>
    </row>
    <row r="40" spans="1:11" s="20" customFormat="1" ht="13.8" x14ac:dyDescent="0.3">
      <c r="A40" s="26" t="s">
        <v>56</v>
      </c>
      <c r="B40" s="26">
        <v>49003</v>
      </c>
      <c r="C40" s="27">
        <v>981.94</v>
      </c>
      <c r="D40" s="28">
        <v>168.15329739999999</v>
      </c>
      <c r="E40" s="28">
        <f t="shared" si="0"/>
        <v>5.8395524511433106</v>
      </c>
      <c r="F40" s="28">
        <v>5.0999999999999996</v>
      </c>
      <c r="G40" s="29">
        <v>1.32</v>
      </c>
      <c r="H40" s="30" t="s">
        <v>10</v>
      </c>
      <c r="I40" s="30" t="str">
        <f t="shared" si="1"/>
        <v>No</v>
      </c>
      <c r="J40" s="31">
        <f t="shared" si="2"/>
        <v>0</v>
      </c>
      <c r="K40" s="32">
        <f t="shared" si="4"/>
        <v>0</v>
      </c>
    </row>
    <row r="41" spans="1:11" s="20" customFormat="1" ht="13.8" x14ac:dyDescent="0.3">
      <c r="A41" s="26" t="s">
        <v>57</v>
      </c>
      <c r="B41" s="26">
        <v>5006</v>
      </c>
      <c r="C41" s="27">
        <v>400</v>
      </c>
      <c r="D41" s="28">
        <v>251.10454437999999</v>
      </c>
      <c r="E41" s="28">
        <f t="shared" si="0"/>
        <v>1.5929620110525538</v>
      </c>
      <c r="F41" s="28">
        <v>11.4</v>
      </c>
      <c r="G41" s="29">
        <v>1.4630000000000001</v>
      </c>
      <c r="H41" s="30" t="s">
        <v>10</v>
      </c>
      <c r="I41" s="30" t="str">
        <f t="shared" si="1"/>
        <v>No</v>
      </c>
      <c r="J41" s="31">
        <f t="shared" si="2"/>
        <v>0</v>
      </c>
      <c r="K41" s="32">
        <f t="shared" si="4"/>
        <v>0</v>
      </c>
    </row>
    <row r="42" spans="1:11" s="20" customFormat="1" ht="13.8" x14ac:dyDescent="0.3">
      <c r="A42" s="26" t="s">
        <v>58</v>
      </c>
      <c r="B42" s="26">
        <v>19004</v>
      </c>
      <c r="C42" s="27">
        <v>512.29999999999995</v>
      </c>
      <c r="D42" s="28">
        <v>473.81636520699999</v>
      </c>
      <c r="E42" s="28">
        <f t="shared" si="0"/>
        <v>1.0812205690197874</v>
      </c>
      <c r="F42" s="28">
        <v>16.100000000000001</v>
      </c>
      <c r="G42" s="29">
        <v>1.32</v>
      </c>
      <c r="H42" s="30" t="s">
        <v>10</v>
      </c>
      <c r="I42" s="30" t="str">
        <f t="shared" si="1"/>
        <v>No</v>
      </c>
      <c r="J42" s="31">
        <f t="shared" si="2"/>
        <v>0</v>
      </c>
      <c r="K42" s="32">
        <f t="shared" si="4"/>
        <v>0</v>
      </c>
    </row>
    <row r="43" spans="1:11" s="20" customFormat="1" ht="13.8" x14ac:dyDescent="0.3">
      <c r="A43" s="26" t="s">
        <v>59</v>
      </c>
      <c r="B43" s="26">
        <v>56002</v>
      </c>
      <c r="C43" s="27">
        <v>140</v>
      </c>
      <c r="D43" s="28">
        <v>401.912784359</v>
      </c>
      <c r="E43" s="28">
        <f t="shared" si="0"/>
        <v>0.34833427909809406</v>
      </c>
      <c r="F43" s="28">
        <v>17.7</v>
      </c>
      <c r="G43" s="29">
        <v>1.679</v>
      </c>
      <c r="H43" s="30" t="s">
        <v>10</v>
      </c>
      <c r="I43" s="30" t="str">
        <f t="shared" si="1"/>
        <v>Yes</v>
      </c>
      <c r="J43" s="31">
        <f t="shared" si="2"/>
        <v>2</v>
      </c>
      <c r="K43" s="32">
        <f t="shared" si="4"/>
        <v>110000</v>
      </c>
    </row>
    <row r="44" spans="1:11" s="20" customFormat="1" ht="13.8" x14ac:dyDescent="0.3">
      <c r="A44" s="26" t="s">
        <v>60</v>
      </c>
      <c r="B44" s="26">
        <v>51001</v>
      </c>
      <c r="C44" s="27">
        <v>2755.38</v>
      </c>
      <c r="D44" s="28">
        <v>150.89273469</v>
      </c>
      <c r="E44" s="28">
        <f t="shared" si="0"/>
        <v>18.260521327688586</v>
      </c>
      <c r="F44" s="28">
        <v>8.6</v>
      </c>
      <c r="G44" s="29">
        <v>1.32</v>
      </c>
      <c r="H44" s="30" t="s">
        <v>10</v>
      </c>
      <c r="I44" s="30" t="str">
        <f t="shared" si="1"/>
        <v>No</v>
      </c>
      <c r="J44" s="31">
        <f t="shared" si="2"/>
        <v>0</v>
      </c>
      <c r="K44" s="32">
        <f t="shared" si="4"/>
        <v>0</v>
      </c>
    </row>
    <row r="45" spans="1:11" s="20" customFormat="1" ht="13.8" x14ac:dyDescent="0.3">
      <c r="A45" s="26" t="s">
        <v>61</v>
      </c>
      <c r="B45" s="26">
        <v>64002</v>
      </c>
      <c r="C45" s="27">
        <v>364.87</v>
      </c>
      <c r="D45" s="28">
        <v>1507.6713895999999</v>
      </c>
      <c r="E45" s="28">
        <f t="shared" si="0"/>
        <v>0.24200896993661439</v>
      </c>
      <c r="F45" s="28">
        <v>18.3</v>
      </c>
      <c r="G45" s="29">
        <v>1.32</v>
      </c>
      <c r="H45" s="30" t="s">
        <v>10</v>
      </c>
      <c r="I45" s="30" t="str">
        <f t="shared" si="1"/>
        <v>Yes</v>
      </c>
      <c r="J45" s="31">
        <f t="shared" si="2"/>
        <v>1</v>
      </c>
      <c r="K45" s="32">
        <f t="shared" si="4"/>
        <v>62837</v>
      </c>
    </row>
    <row r="46" spans="1:11" s="20" customFormat="1" ht="13.8" x14ac:dyDescent="0.3">
      <c r="A46" s="26" t="s">
        <v>62</v>
      </c>
      <c r="B46" s="26">
        <v>20001</v>
      </c>
      <c r="C46" s="27">
        <v>380</v>
      </c>
      <c r="D46" s="28">
        <v>1645.8861813999999</v>
      </c>
      <c r="E46" s="28">
        <f t="shared" si="0"/>
        <v>0.23087866238525065</v>
      </c>
      <c r="F46" s="28">
        <v>18.3</v>
      </c>
      <c r="G46" s="29">
        <v>1.32</v>
      </c>
      <c r="H46" s="30" t="s">
        <v>10</v>
      </c>
      <c r="I46" s="30" t="str">
        <f t="shared" si="1"/>
        <v>Yes</v>
      </c>
      <c r="J46" s="31">
        <f t="shared" si="2"/>
        <v>1</v>
      </c>
      <c r="K46" s="32">
        <f t="shared" si="4"/>
        <v>68266</v>
      </c>
    </row>
    <row r="47" spans="1:11" s="20" customFormat="1" ht="13.8" x14ac:dyDescent="0.3">
      <c r="A47" s="26" t="s">
        <v>63</v>
      </c>
      <c r="B47" s="26">
        <v>23001</v>
      </c>
      <c r="C47" s="27">
        <v>122</v>
      </c>
      <c r="D47" s="28">
        <v>711.70001219999995</v>
      </c>
      <c r="E47" s="28">
        <f t="shared" si="0"/>
        <v>0.17142053942485516</v>
      </c>
      <c r="F47" s="28">
        <v>19.899999999999999</v>
      </c>
      <c r="G47" s="29">
        <v>1.5170000000000001</v>
      </c>
      <c r="H47" s="30" t="s">
        <v>10</v>
      </c>
      <c r="I47" s="30" t="str">
        <f t="shared" si="1"/>
        <v>Yes</v>
      </c>
      <c r="J47" s="31">
        <f t="shared" si="2"/>
        <v>2</v>
      </c>
      <c r="K47" s="32">
        <f t="shared" si="4"/>
        <v>110000</v>
      </c>
    </row>
    <row r="48" spans="1:11" s="20" customFormat="1" ht="13.8" x14ac:dyDescent="0.3">
      <c r="A48" s="26" t="s">
        <v>64</v>
      </c>
      <c r="B48" s="26">
        <v>22005</v>
      </c>
      <c r="C48" s="27">
        <v>132</v>
      </c>
      <c r="D48" s="28">
        <v>520.59078521699996</v>
      </c>
      <c r="E48" s="28">
        <f t="shared" si="0"/>
        <v>0.25355808006662645</v>
      </c>
      <c r="F48" s="28">
        <v>15</v>
      </c>
      <c r="G48" s="29">
        <v>1.6620000000000001</v>
      </c>
      <c r="H48" s="30" t="s">
        <v>10</v>
      </c>
      <c r="I48" s="30" t="str">
        <f t="shared" si="1"/>
        <v>Yes</v>
      </c>
      <c r="J48" s="31">
        <f t="shared" si="2"/>
        <v>2</v>
      </c>
      <c r="K48" s="32">
        <f t="shared" si="4"/>
        <v>110000</v>
      </c>
    </row>
    <row r="49" spans="1:11" s="20" customFormat="1" ht="13.8" x14ac:dyDescent="0.3">
      <c r="A49" s="26" t="s">
        <v>65</v>
      </c>
      <c r="B49" s="26">
        <v>16002</v>
      </c>
      <c r="C49" s="27">
        <v>14.71</v>
      </c>
      <c r="D49" s="28">
        <v>309.25799560000002</v>
      </c>
      <c r="E49" s="28">
        <f t="shared" si="0"/>
        <v>4.756546381755053E-2</v>
      </c>
      <c r="F49" s="28">
        <v>0</v>
      </c>
      <c r="G49" s="29">
        <v>1.32</v>
      </c>
      <c r="H49" s="30" t="s">
        <v>10</v>
      </c>
      <c r="I49" s="30" t="str">
        <f t="shared" si="1"/>
        <v>No</v>
      </c>
      <c r="J49" s="31">
        <f t="shared" si="2"/>
        <v>0</v>
      </c>
      <c r="K49" s="32">
        <f t="shared" si="4"/>
        <v>0</v>
      </c>
    </row>
    <row r="50" spans="1:11" s="20" customFormat="1" ht="13.8" x14ac:dyDescent="0.3">
      <c r="A50" s="26" t="s">
        <v>66</v>
      </c>
      <c r="B50" s="26">
        <v>61007</v>
      </c>
      <c r="C50" s="27">
        <v>687.1</v>
      </c>
      <c r="D50" s="28">
        <v>216.28700259999999</v>
      </c>
      <c r="E50" s="28">
        <f t="shared" si="0"/>
        <v>3.1767974577312859</v>
      </c>
      <c r="F50" s="28">
        <v>12.7</v>
      </c>
      <c r="G50" s="29">
        <v>1.32</v>
      </c>
      <c r="H50" s="30" t="s">
        <v>10</v>
      </c>
      <c r="I50" s="30" t="str">
        <f t="shared" si="1"/>
        <v>No</v>
      </c>
      <c r="J50" s="31">
        <f t="shared" si="2"/>
        <v>0</v>
      </c>
      <c r="K50" s="32">
        <f t="shared" si="4"/>
        <v>0</v>
      </c>
    </row>
    <row r="51" spans="1:11" s="20" customFormat="1" ht="13.8" x14ac:dyDescent="0.3">
      <c r="A51" s="26" t="s">
        <v>67</v>
      </c>
      <c r="B51" s="26">
        <v>5003</v>
      </c>
      <c r="C51" s="27">
        <v>363.45</v>
      </c>
      <c r="D51" s="28">
        <v>149.2377482</v>
      </c>
      <c r="E51" s="28">
        <f t="shared" si="0"/>
        <v>2.435375797234121</v>
      </c>
      <c r="F51" s="28">
        <v>13.9</v>
      </c>
      <c r="G51" s="29">
        <v>1.32</v>
      </c>
      <c r="H51" s="30" t="s">
        <v>10</v>
      </c>
      <c r="I51" s="30" t="str">
        <f t="shared" si="1"/>
        <v>No</v>
      </c>
      <c r="J51" s="31">
        <f t="shared" si="2"/>
        <v>0</v>
      </c>
      <c r="K51" s="32">
        <f t="shared" si="4"/>
        <v>0</v>
      </c>
    </row>
    <row r="52" spans="1:11" s="20" customFormat="1" ht="13.8" x14ac:dyDescent="0.3">
      <c r="A52" s="26" t="s">
        <v>68</v>
      </c>
      <c r="B52" s="26">
        <v>28002</v>
      </c>
      <c r="C52" s="27">
        <v>262.57</v>
      </c>
      <c r="D52" s="28">
        <v>174.30638084999998</v>
      </c>
      <c r="E52" s="28">
        <f t="shared" si="0"/>
        <v>1.5063705569445309</v>
      </c>
      <c r="F52" s="28">
        <v>12.1</v>
      </c>
      <c r="G52" s="29">
        <v>1.667</v>
      </c>
      <c r="H52" s="30" t="s">
        <v>10</v>
      </c>
      <c r="I52" s="30" t="str">
        <f t="shared" si="1"/>
        <v>No</v>
      </c>
      <c r="J52" s="31">
        <f t="shared" si="2"/>
        <v>0</v>
      </c>
      <c r="K52" s="32">
        <f t="shared" si="4"/>
        <v>0</v>
      </c>
    </row>
    <row r="53" spans="1:11" s="20" customFormat="1" ht="13.8" x14ac:dyDescent="0.3">
      <c r="A53" s="26" t="s">
        <v>69</v>
      </c>
      <c r="B53" s="26">
        <v>17001</v>
      </c>
      <c r="C53" s="27">
        <v>279</v>
      </c>
      <c r="D53" s="28">
        <v>105.77098769999999</v>
      </c>
      <c r="E53" s="28">
        <f t="shared" si="0"/>
        <v>2.6377743657961514</v>
      </c>
      <c r="F53" s="28">
        <v>10.5</v>
      </c>
      <c r="G53" s="29">
        <v>1.32</v>
      </c>
      <c r="H53" s="30" t="s">
        <v>10</v>
      </c>
      <c r="I53" s="30" t="str">
        <f t="shared" si="1"/>
        <v>No</v>
      </c>
      <c r="J53" s="31">
        <f t="shared" si="2"/>
        <v>0</v>
      </c>
      <c r="K53" s="32">
        <f t="shared" si="4"/>
        <v>0</v>
      </c>
    </row>
    <row r="54" spans="1:11" s="20" customFormat="1" ht="13.8" x14ac:dyDescent="0.3">
      <c r="A54" s="26" t="s">
        <v>70</v>
      </c>
      <c r="B54" s="26">
        <v>44001</v>
      </c>
      <c r="C54" s="27">
        <v>158.1</v>
      </c>
      <c r="D54" s="28">
        <v>619.17518180000002</v>
      </c>
      <c r="E54" s="28">
        <f t="shared" si="0"/>
        <v>0.25533969165299641</v>
      </c>
      <c r="F54" s="28">
        <v>22</v>
      </c>
      <c r="G54" s="29">
        <v>2.0140000000000002</v>
      </c>
      <c r="H54" s="30" t="s">
        <v>10</v>
      </c>
      <c r="I54" s="30" t="str">
        <f t="shared" si="1"/>
        <v>Yes</v>
      </c>
      <c r="J54" s="31">
        <f t="shared" si="2"/>
        <v>2</v>
      </c>
      <c r="K54" s="32">
        <f t="shared" si="4"/>
        <v>110000</v>
      </c>
    </row>
    <row r="55" spans="1:11" s="20" customFormat="1" ht="13.8" x14ac:dyDescent="0.3">
      <c r="A55" s="26" t="s">
        <v>71</v>
      </c>
      <c r="B55" s="26">
        <v>46002</v>
      </c>
      <c r="C55" s="27">
        <v>185</v>
      </c>
      <c r="D55" s="28">
        <v>892.57471164000003</v>
      </c>
      <c r="E55" s="28">
        <f t="shared" si="0"/>
        <v>0.20726556285701223</v>
      </c>
      <c r="F55" s="28">
        <v>21.7</v>
      </c>
      <c r="G55" s="29">
        <v>1.32</v>
      </c>
      <c r="H55" s="30" t="s">
        <v>10</v>
      </c>
      <c r="I55" s="30" t="str">
        <f t="shared" si="1"/>
        <v>Yes</v>
      </c>
      <c r="J55" s="31">
        <f t="shared" si="2"/>
        <v>2</v>
      </c>
      <c r="K55" s="32">
        <f t="shared" si="4"/>
        <v>110000</v>
      </c>
    </row>
    <row r="56" spans="1:11" s="20" customFormat="1" ht="13.8" x14ac:dyDescent="0.3">
      <c r="A56" s="26" t="s">
        <v>72</v>
      </c>
      <c r="B56" s="26">
        <v>24004</v>
      </c>
      <c r="C56" s="27">
        <v>374</v>
      </c>
      <c r="D56" s="28">
        <v>918.61125134999986</v>
      </c>
      <c r="E56" s="28">
        <f t="shared" si="0"/>
        <v>0.40713631522623528</v>
      </c>
      <c r="F56" s="28">
        <v>28.4</v>
      </c>
      <c r="G56" s="29">
        <v>1.6850000000000001</v>
      </c>
      <c r="H56" s="30" t="s">
        <v>10</v>
      </c>
      <c r="I56" s="30" t="str">
        <f t="shared" si="1"/>
        <v>Yes</v>
      </c>
      <c r="J56" s="31">
        <f t="shared" si="2"/>
        <v>1</v>
      </c>
      <c r="K56" s="32">
        <f t="shared" si="4"/>
        <v>23184</v>
      </c>
    </row>
    <row r="57" spans="1:11" s="20" customFormat="1" ht="13.8" x14ac:dyDescent="0.3">
      <c r="A57" s="26" t="s">
        <v>73</v>
      </c>
      <c r="B57" s="26">
        <v>50003</v>
      </c>
      <c r="C57" s="27">
        <v>705.57999999999993</v>
      </c>
      <c r="D57" s="28">
        <v>224.6560059</v>
      </c>
      <c r="E57" s="28">
        <f t="shared" si="0"/>
        <v>3.140712829703165</v>
      </c>
      <c r="F57" s="28">
        <v>11.3</v>
      </c>
      <c r="G57" s="29">
        <v>1.32</v>
      </c>
      <c r="H57" s="30" t="s">
        <v>10</v>
      </c>
      <c r="I57" s="30" t="str">
        <f t="shared" si="1"/>
        <v>No</v>
      </c>
      <c r="J57" s="31">
        <f t="shared" si="2"/>
        <v>0</v>
      </c>
      <c r="K57" s="32">
        <f t="shared" si="4"/>
        <v>0</v>
      </c>
    </row>
    <row r="58" spans="1:11" s="20" customFormat="1" ht="13.8" x14ac:dyDescent="0.3">
      <c r="A58" s="26" t="s">
        <v>74</v>
      </c>
      <c r="B58" s="26">
        <v>14001</v>
      </c>
      <c r="C58" s="27">
        <v>313.35000000000002</v>
      </c>
      <c r="D58" s="28">
        <v>140.75076777199999</v>
      </c>
      <c r="E58" s="28">
        <f t="shared" si="0"/>
        <v>2.2262756001984365</v>
      </c>
      <c r="F58" s="28">
        <v>13.7</v>
      </c>
      <c r="G58" s="29">
        <v>1.32</v>
      </c>
      <c r="H58" s="30" t="s">
        <v>10</v>
      </c>
      <c r="I58" s="30" t="str">
        <f t="shared" si="1"/>
        <v>No</v>
      </c>
      <c r="J58" s="31">
        <f t="shared" si="2"/>
        <v>0</v>
      </c>
      <c r="K58" s="32">
        <f t="shared" si="4"/>
        <v>0</v>
      </c>
    </row>
    <row r="59" spans="1:11" s="20" customFormat="1" ht="13.8" x14ac:dyDescent="0.3">
      <c r="A59" s="26" t="s">
        <v>75</v>
      </c>
      <c r="B59" s="26">
        <v>6002</v>
      </c>
      <c r="C59" s="27">
        <v>177.27</v>
      </c>
      <c r="D59" s="28">
        <v>351.91612270000002</v>
      </c>
      <c r="E59" s="28">
        <f t="shared" si="0"/>
        <v>0.50372798677120678</v>
      </c>
      <c r="F59" s="28">
        <v>22.2</v>
      </c>
      <c r="G59" s="29">
        <v>1.9530000000000001</v>
      </c>
      <c r="H59" s="30" t="s">
        <v>10</v>
      </c>
      <c r="I59" s="30" t="str">
        <f t="shared" si="1"/>
        <v>No</v>
      </c>
      <c r="J59" s="31">
        <f t="shared" si="2"/>
        <v>0</v>
      </c>
      <c r="K59" s="32">
        <f t="shared" si="4"/>
        <v>0</v>
      </c>
    </row>
    <row r="60" spans="1:11" s="20" customFormat="1" ht="13.8" x14ac:dyDescent="0.3">
      <c r="A60" s="26" t="s">
        <v>76</v>
      </c>
      <c r="B60" s="26">
        <v>33001</v>
      </c>
      <c r="C60" s="27">
        <v>421.59000000000003</v>
      </c>
      <c r="D60" s="28">
        <v>238.931735</v>
      </c>
      <c r="E60" s="28">
        <f t="shared" si="0"/>
        <v>1.7644788792916104</v>
      </c>
      <c r="F60" s="28">
        <v>10.1</v>
      </c>
      <c r="G60" s="29">
        <v>1.6060000000000001</v>
      </c>
      <c r="H60" s="30" t="s">
        <v>10</v>
      </c>
      <c r="I60" s="30" t="str">
        <f t="shared" si="1"/>
        <v>No</v>
      </c>
      <c r="J60" s="31">
        <f t="shared" si="2"/>
        <v>0</v>
      </c>
      <c r="K60" s="32">
        <f t="shared" si="4"/>
        <v>0</v>
      </c>
    </row>
    <row r="61" spans="1:11" s="20" customFormat="1" ht="13.8" x14ac:dyDescent="0.3">
      <c r="A61" s="26" t="s">
        <v>77</v>
      </c>
      <c r="B61" s="26">
        <v>49004</v>
      </c>
      <c r="C61" s="27">
        <v>456.44</v>
      </c>
      <c r="D61" s="28">
        <v>88.239799500000004</v>
      </c>
      <c r="E61" s="28">
        <f t="shared" si="0"/>
        <v>5.1727225422809351</v>
      </c>
      <c r="F61" s="28">
        <v>9.1</v>
      </c>
      <c r="G61" s="29">
        <v>1.8660000000000001</v>
      </c>
      <c r="H61" s="30" t="s">
        <v>10</v>
      </c>
      <c r="I61" s="30" t="str">
        <f t="shared" si="1"/>
        <v>No</v>
      </c>
      <c r="J61" s="31">
        <f t="shared" si="2"/>
        <v>0</v>
      </c>
      <c r="K61" s="32">
        <f t="shared" si="4"/>
        <v>0</v>
      </c>
    </row>
    <row r="62" spans="1:11" s="20" customFormat="1" ht="13.8" x14ac:dyDescent="0.3">
      <c r="A62" s="26" t="s">
        <v>78</v>
      </c>
      <c r="B62" s="26">
        <v>63001</v>
      </c>
      <c r="C62" s="27">
        <v>257</v>
      </c>
      <c r="D62" s="28">
        <v>72.415550199999998</v>
      </c>
      <c r="E62" s="28">
        <f t="shared" si="0"/>
        <v>3.5489615046796952</v>
      </c>
      <c r="F62" s="28">
        <v>11.926966999999999</v>
      </c>
      <c r="G62" s="29">
        <v>1.32</v>
      </c>
      <c r="H62" s="30" t="s">
        <v>10</v>
      </c>
      <c r="I62" s="30" t="str">
        <f t="shared" si="1"/>
        <v>No</v>
      </c>
      <c r="J62" s="31">
        <f t="shared" si="2"/>
        <v>0</v>
      </c>
      <c r="K62" s="32">
        <f t="shared" si="4"/>
        <v>0</v>
      </c>
    </row>
    <row r="63" spans="1:11" s="20" customFormat="1" ht="13.8" x14ac:dyDescent="0.3">
      <c r="A63" s="26" t="s">
        <v>79</v>
      </c>
      <c r="B63" s="26">
        <v>53001</v>
      </c>
      <c r="C63" s="27">
        <v>221</v>
      </c>
      <c r="D63" s="28">
        <v>222.8378621</v>
      </c>
      <c r="E63" s="28">
        <f t="shared" si="0"/>
        <v>0.99175246933945527</v>
      </c>
      <c r="F63" s="28">
        <v>18.3</v>
      </c>
      <c r="G63" s="29">
        <v>1.32</v>
      </c>
      <c r="H63" s="30" t="s">
        <v>10</v>
      </c>
      <c r="I63" s="30" t="str">
        <f t="shared" si="1"/>
        <v>No</v>
      </c>
      <c r="J63" s="31">
        <f t="shared" si="2"/>
        <v>0</v>
      </c>
      <c r="K63" s="32">
        <f t="shared" si="4"/>
        <v>0</v>
      </c>
    </row>
    <row r="64" spans="1:11" s="20" customFormat="1" ht="13.8" x14ac:dyDescent="0.3">
      <c r="A64" s="26" t="s">
        <v>80</v>
      </c>
      <c r="B64" s="26">
        <v>26004</v>
      </c>
      <c r="C64" s="27">
        <v>407.31</v>
      </c>
      <c r="D64" s="28">
        <v>515.8101997</v>
      </c>
      <c r="E64" s="28">
        <f t="shared" si="0"/>
        <v>0.78965092244568891</v>
      </c>
      <c r="F64" s="28">
        <v>7.9</v>
      </c>
      <c r="G64" s="29">
        <v>1.5630000000000002</v>
      </c>
      <c r="H64" s="30" t="s">
        <v>10</v>
      </c>
      <c r="I64" s="30" t="str">
        <f t="shared" si="1"/>
        <v>No</v>
      </c>
      <c r="J64" s="31">
        <f t="shared" si="2"/>
        <v>0</v>
      </c>
      <c r="K64" s="32">
        <f t="shared" si="4"/>
        <v>0</v>
      </c>
    </row>
    <row r="65" spans="1:11" s="20" customFormat="1" ht="13.8" x14ac:dyDescent="0.3">
      <c r="A65" s="26" t="s">
        <v>81</v>
      </c>
      <c r="B65" s="26">
        <v>6006</v>
      </c>
      <c r="C65" s="27">
        <v>596.57000000000005</v>
      </c>
      <c r="D65" s="28">
        <v>902.01388271300016</v>
      </c>
      <c r="E65" s="28">
        <f t="shared" si="0"/>
        <v>0.66137563005758615</v>
      </c>
      <c r="F65" s="28">
        <v>16.7</v>
      </c>
      <c r="G65" s="29">
        <v>1.32</v>
      </c>
      <c r="H65" s="30" t="s">
        <v>10</v>
      </c>
      <c r="I65" s="30" t="str">
        <f t="shared" si="1"/>
        <v>No</v>
      </c>
      <c r="J65" s="31">
        <f t="shared" si="2"/>
        <v>0</v>
      </c>
      <c r="K65" s="32">
        <f t="shared" si="4"/>
        <v>0</v>
      </c>
    </row>
    <row r="66" spans="1:11" s="20" customFormat="1" ht="13.8" x14ac:dyDescent="0.3">
      <c r="A66" s="26" t="s">
        <v>82</v>
      </c>
      <c r="B66" s="26">
        <v>27001</v>
      </c>
      <c r="C66" s="27">
        <v>323.81</v>
      </c>
      <c r="D66" s="28">
        <v>1662.9360271</v>
      </c>
      <c r="E66" s="28">
        <f t="shared" si="0"/>
        <v>0.19472186225028354</v>
      </c>
      <c r="F66" s="28">
        <v>16.100000000000001</v>
      </c>
      <c r="G66" s="29">
        <v>1.32</v>
      </c>
      <c r="H66" s="30" t="s">
        <v>10</v>
      </c>
      <c r="I66" s="30" t="str">
        <f t="shared" si="1"/>
        <v>Yes</v>
      </c>
      <c r="J66" s="31">
        <f t="shared" si="2"/>
        <v>1</v>
      </c>
      <c r="K66" s="32">
        <f t="shared" si="4"/>
        <v>65987</v>
      </c>
    </row>
    <row r="67" spans="1:11" s="20" customFormat="1" ht="13.8" x14ac:dyDescent="0.3">
      <c r="A67" s="26" t="s">
        <v>83</v>
      </c>
      <c r="B67" s="26">
        <v>28003</v>
      </c>
      <c r="C67" s="27">
        <v>841.1</v>
      </c>
      <c r="D67" s="28">
        <v>356.19863427399997</v>
      </c>
      <c r="E67" s="28">
        <f t="shared" si="0"/>
        <v>2.3613229222911549</v>
      </c>
      <c r="F67" s="28">
        <v>11.7</v>
      </c>
      <c r="G67" s="29">
        <v>1.32</v>
      </c>
      <c r="H67" s="30" t="s">
        <v>10</v>
      </c>
      <c r="I67" s="30" t="str">
        <f t="shared" si="1"/>
        <v>No</v>
      </c>
      <c r="J67" s="31">
        <f t="shared" si="2"/>
        <v>0</v>
      </c>
      <c r="K67" s="32">
        <f t="shared" si="4"/>
        <v>0</v>
      </c>
    </row>
    <row r="68" spans="1:11" s="20" customFormat="1" ht="13.8" x14ac:dyDescent="0.3">
      <c r="A68" s="26" t="s">
        <v>84</v>
      </c>
      <c r="B68" s="26">
        <v>30001</v>
      </c>
      <c r="C68" s="27">
        <v>377.25</v>
      </c>
      <c r="D68" s="28">
        <v>261.9982043</v>
      </c>
      <c r="E68" s="28">
        <f t="shared" si="0"/>
        <v>1.4398953649622399</v>
      </c>
      <c r="F68" s="28">
        <v>9.1</v>
      </c>
      <c r="G68" s="29">
        <v>1.32</v>
      </c>
      <c r="H68" s="30" t="s">
        <v>10</v>
      </c>
      <c r="I68" s="30" t="str">
        <f t="shared" si="1"/>
        <v>No</v>
      </c>
      <c r="J68" s="31">
        <f t="shared" si="2"/>
        <v>0</v>
      </c>
      <c r="K68" s="32">
        <f t="shared" si="4"/>
        <v>0</v>
      </c>
    </row>
    <row r="69" spans="1:11" s="20" customFormat="1" ht="13.8" x14ac:dyDescent="0.3">
      <c r="A69" s="26" t="s">
        <v>85</v>
      </c>
      <c r="B69" s="26">
        <v>31001</v>
      </c>
      <c r="C69" s="27">
        <v>221.4</v>
      </c>
      <c r="D69" s="28">
        <v>2678.115503</v>
      </c>
      <c r="E69" s="28">
        <f t="shared" si="0"/>
        <v>8.267007145583892E-2</v>
      </c>
      <c r="F69" s="28">
        <v>52.6</v>
      </c>
      <c r="G69" s="29">
        <v>1.32</v>
      </c>
      <c r="H69" s="30" t="s">
        <v>10</v>
      </c>
      <c r="I69" s="30" t="str">
        <f t="shared" si="1"/>
        <v>Yes</v>
      </c>
      <c r="J69" s="31">
        <f t="shared" si="2"/>
        <v>2</v>
      </c>
      <c r="K69" s="32">
        <f t="shared" si="4"/>
        <v>56607</v>
      </c>
    </row>
    <row r="70" spans="1:11" s="20" customFormat="1" ht="13.8" x14ac:dyDescent="0.3">
      <c r="A70" s="26" t="s">
        <v>86</v>
      </c>
      <c r="B70" s="26">
        <v>41002</v>
      </c>
      <c r="C70" s="27">
        <v>6071.99</v>
      </c>
      <c r="D70" s="28">
        <v>70.315883400000004</v>
      </c>
      <c r="E70" s="28">
        <f t="shared" si="0"/>
        <v>86.353035849080996</v>
      </c>
      <c r="F70" s="28">
        <v>6.7</v>
      </c>
      <c r="G70" s="29">
        <v>1.5210000000000001</v>
      </c>
      <c r="H70" s="30" t="s">
        <v>10</v>
      </c>
      <c r="I70" s="30" t="str">
        <f t="shared" si="1"/>
        <v>No</v>
      </c>
      <c r="J70" s="31">
        <f t="shared" si="2"/>
        <v>0</v>
      </c>
      <c r="K70" s="32">
        <f t="shared" si="4"/>
        <v>0</v>
      </c>
    </row>
    <row r="71" spans="1:11" s="20" customFormat="1" ht="13.8" x14ac:dyDescent="0.3">
      <c r="A71" s="26" t="s">
        <v>87</v>
      </c>
      <c r="B71" s="26">
        <v>14002</v>
      </c>
      <c r="C71" s="27">
        <v>190</v>
      </c>
      <c r="D71" s="28">
        <v>100.40926908500001</v>
      </c>
      <c r="E71" s="28">
        <f t="shared" ref="E71:E134" si="5">C71/D71</f>
        <v>1.8922555828900445</v>
      </c>
      <c r="F71" s="28">
        <v>13.7</v>
      </c>
      <c r="G71" s="29">
        <v>3.1160000000000001</v>
      </c>
      <c r="H71" s="30" t="s">
        <v>10</v>
      </c>
      <c r="I71" s="30" t="str">
        <f t="shared" ref="I71:I134" si="6">IF(C71&lt;=500,IF(D71&gt;=400,IF(E71&lt;=0.5,IF(F71&gt;=15,IF(G71&gt;=1.32,IF(H71="Yes","Yes","No"),"No"),"No"),"No"),"No"),"No")</f>
        <v>No</v>
      </c>
      <c r="J71" s="31">
        <f t="shared" ref="J71:J134" si="7">IF(I71="yes",IF(C71&lt;83,1,IF(C71&gt;232,1,2)),0)</f>
        <v>0</v>
      </c>
      <c r="K71" s="32">
        <f t="shared" si="4"/>
        <v>0</v>
      </c>
    </row>
    <row r="72" spans="1:11" s="20" customFormat="1" ht="13.8" x14ac:dyDescent="0.3">
      <c r="A72" s="26" t="s">
        <v>88</v>
      </c>
      <c r="B72" s="26">
        <v>10001</v>
      </c>
      <c r="C72" s="27">
        <v>138</v>
      </c>
      <c r="D72" s="28">
        <v>274.2946599</v>
      </c>
      <c r="E72" s="28">
        <f t="shared" si="5"/>
        <v>0.50310859150634157</v>
      </c>
      <c r="F72" s="28">
        <v>22</v>
      </c>
      <c r="G72" s="29">
        <v>2.2430000000000003</v>
      </c>
      <c r="H72" s="30" t="s">
        <v>10</v>
      </c>
      <c r="I72" s="30" t="str">
        <f t="shared" si="6"/>
        <v>No</v>
      </c>
      <c r="J72" s="31">
        <f t="shared" si="7"/>
        <v>0</v>
      </c>
      <c r="K72" s="32">
        <f t="shared" si="4"/>
        <v>0</v>
      </c>
    </row>
    <row r="73" spans="1:11" s="20" customFormat="1" ht="13.8" x14ac:dyDescent="0.3">
      <c r="A73" s="26" t="s">
        <v>89</v>
      </c>
      <c r="B73" s="26">
        <v>34002</v>
      </c>
      <c r="C73" s="27">
        <v>231.2</v>
      </c>
      <c r="D73" s="28">
        <v>1134.5892629100001</v>
      </c>
      <c r="E73" s="28">
        <f t="shared" si="5"/>
        <v>0.20377418292062546</v>
      </c>
      <c r="F73" s="28">
        <v>22.6</v>
      </c>
      <c r="G73" s="29">
        <v>1.32</v>
      </c>
      <c r="H73" s="30" t="s">
        <v>10</v>
      </c>
      <c r="I73" s="30" t="str">
        <f t="shared" si="6"/>
        <v>Yes</v>
      </c>
      <c r="J73" s="31">
        <f t="shared" si="7"/>
        <v>2</v>
      </c>
      <c r="K73" s="32">
        <f t="shared" si="4"/>
        <v>4272</v>
      </c>
    </row>
    <row r="74" spans="1:11" s="20" customFormat="1" ht="13.8" x14ac:dyDescent="0.3">
      <c r="A74" s="26" t="s">
        <v>90</v>
      </c>
      <c r="B74" s="26">
        <v>51002</v>
      </c>
      <c r="C74" s="27">
        <v>498.79999999999995</v>
      </c>
      <c r="D74" s="28">
        <v>583.89099120000003</v>
      </c>
      <c r="E74" s="28">
        <f t="shared" si="5"/>
        <v>0.85426904596503039</v>
      </c>
      <c r="F74" s="28">
        <v>11.2</v>
      </c>
      <c r="G74" s="29">
        <v>1.32</v>
      </c>
      <c r="H74" s="30" t="s">
        <v>10</v>
      </c>
      <c r="I74" s="30" t="str">
        <f t="shared" si="6"/>
        <v>No</v>
      </c>
      <c r="J74" s="31">
        <f t="shared" si="7"/>
        <v>0</v>
      </c>
      <c r="K74" s="32">
        <f t="shared" si="4"/>
        <v>0</v>
      </c>
    </row>
    <row r="75" spans="1:11" s="20" customFormat="1" ht="13.8" x14ac:dyDescent="0.3">
      <c r="A75" s="26" t="s">
        <v>91</v>
      </c>
      <c r="B75" s="26">
        <v>56006</v>
      </c>
      <c r="C75" s="27">
        <v>224.1</v>
      </c>
      <c r="D75" s="28">
        <v>482.74485357999998</v>
      </c>
      <c r="E75" s="28">
        <f t="shared" si="5"/>
        <v>0.46422038130099375</v>
      </c>
      <c r="F75" s="28">
        <v>9.6</v>
      </c>
      <c r="G75" s="29">
        <v>1.78</v>
      </c>
      <c r="H75" s="30" t="s">
        <v>10</v>
      </c>
      <c r="I75" s="30" t="str">
        <f t="shared" si="6"/>
        <v>No</v>
      </c>
      <c r="J75" s="31">
        <f t="shared" si="7"/>
        <v>0</v>
      </c>
      <c r="K75" s="32">
        <f t="shared" si="4"/>
        <v>0</v>
      </c>
    </row>
    <row r="76" spans="1:11" s="20" customFormat="1" ht="13.8" x14ac:dyDescent="0.3">
      <c r="A76" s="26" t="s">
        <v>92</v>
      </c>
      <c r="B76" s="26">
        <v>23002</v>
      </c>
      <c r="C76" s="27">
        <v>729.3</v>
      </c>
      <c r="D76" s="28">
        <v>589.57500449999998</v>
      </c>
      <c r="E76" s="28">
        <f t="shared" si="5"/>
        <v>1.2369927395726288</v>
      </c>
      <c r="F76" s="28">
        <v>19.899999999999999</v>
      </c>
      <c r="G76" s="29">
        <v>1.32</v>
      </c>
      <c r="H76" s="30" t="s">
        <v>10</v>
      </c>
      <c r="I76" s="30" t="str">
        <f t="shared" si="6"/>
        <v>No</v>
      </c>
      <c r="J76" s="31">
        <f t="shared" si="7"/>
        <v>0</v>
      </c>
      <c r="K76" s="32">
        <f t="shared" si="4"/>
        <v>0</v>
      </c>
    </row>
    <row r="77" spans="1:11" s="20" customFormat="1" ht="13.8" x14ac:dyDescent="0.3">
      <c r="A77" s="26" t="s">
        <v>93</v>
      </c>
      <c r="B77" s="26">
        <v>53002</v>
      </c>
      <c r="C77" s="27">
        <v>105</v>
      </c>
      <c r="D77" s="28">
        <v>751.75718828000004</v>
      </c>
      <c r="E77" s="28">
        <f t="shared" si="5"/>
        <v>0.13967275822162359</v>
      </c>
      <c r="F77" s="28">
        <v>15.6</v>
      </c>
      <c r="G77" s="29">
        <v>1.5680000000000001</v>
      </c>
      <c r="H77" s="30" t="s">
        <v>10</v>
      </c>
      <c r="I77" s="30" t="str">
        <f t="shared" si="6"/>
        <v>Yes</v>
      </c>
      <c r="J77" s="31">
        <f t="shared" si="7"/>
        <v>2</v>
      </c>
      <c r="K77" s="32">
        <f t="shared" si="4"/>
        <v>110000</v>
      </c>
    </row>
    <row r="78" spans="1:11" s="20" customFormat="1" ht="13.8" x14ac:dyDescent="0.3">
      <c r="A78" s="26" t="s">
        <v>94</v>
      </c>
      <c r="B78" s="26">
        <v>48003</v>
      </c>
      <c r="C78" s="27">
        <v>334</v>
      </c>
      <c r="D78" s="28">
        <v>526.70120922800004</v>
      </c>
      <c r="E78" s="28">
        <f t="shared" si="5"/>
        <v>0.63413562404679624</v>
      </c>
      <c r="F78" s="28">
        <v>17.100000000000001</v>
      </c>
      <c r="G78" s="29">
        <v>1.32</v>
      </c>
      <c r="H78" s="30" t="s">
        <v>10</v>
      </c>
      <c r="I78" s="30" t="str">
        <f t="shared" si="6"/>
        <v>No</v>
      </c>
      <c r="J78" s="31">
        <f t="shared" si="7"/>
        <v>0</v>
      </c>
      <c r="K78" s="32">
        <f t="shared" si="4"/>
        <v>0</v>
      </c>
    </row>
    <row r="79" spans="1:11" s="20" customFormat="1" ht="13.8" x14ac:dyDescent="0.3">
      <c r="A79" s="26" t="s">
        <v>95</v>
      </c>
      <c r="B79" s="26">
        <v>2002</v>
      </c>
      <c r="C79" s="27">
        <v>2949.22</v>
      </c>
      <c r="D79" s="28">
        <v>434.25790930000005</v>
      </c>
      <c r="E79" s="28">
        <f t="shared" si="5"/>
        <v>6.7914019223138178</v>
      </c>
      <c r="F79" s="28">
        <v>12.9</v>
      </c>
      <c r="G79" s="29">
        <v>1.32</v>
      </c>
      <c r="H79" s="30" t="s">
        <v>10</v>
      </c>
      <c r="I79" s="30" t="str">
        <f t="shared" si="6"/>
        <v>No</v>
      </c>
      <c r="J79" s="31">
        <f t="shared" si="7"/>
        <v>0</v>
      </c>
      <c r="K79" s="32">
        <f t="shared" si="4"/>
        <v>0</v>
      </c>
    </row>
    <row r="80" spans="1:11" s="20" customFormat="1" ht="13.8" x14ac:dyDescent="0.3">
      <c r="A80" s="26" t="s">
        <v>96</v>
      </c>
      <c r="B80" s="26">
        <v>22006</v>
      </c>
      <c r="C80" s="27">
        <v>408.27</v>
      </c>
      <c r="D80" s="28">
        <v>535.20393020000006</v>
      </c>
      <c r="E80" s="28">
        <f t="shared" si="5"/>
        <v>0.76283072108127792</v>
      </c>
      <c r="F80" s="28">
        <v>15</v>
      </c>
      <c r="G80" s="29">
        <v>1.32</v>
      </c>
      <c r="H80" s="30" t="s">
        <v>10</v>
      </c>
      <c r="I80" s="30" t="str">
        <f t="shared" si="6"/>
        <v>No</v>
      </c>
      <c r="J80" s="31">
        <f t="shared" si="7"/>
        <v>0</v>
      </c>
      <c r="K80" s="32">
        <f t="shared" si="4"/>
        <v>0</v>
      </c>
    </row>
    <row r="81" spans="1:11" s="20" customFormat="1" ht="13.8" x14ac:dyDescent="0.3">
      <c r="A81" s="26" t="s">
        <v>97</v>
      </c>
      <c r="B81" s="26">
        <v>13003</v>
      </c>
      <c r="C81" s="27">
        <v>275.52000000000004</v>
      </c>
      <c r="D81" s="28">
        <v>284.13229749999999</v>
      </c>
      <c r="E81" s="28">
        <f t="shared" si="5"/>
        <v>0.96968912870596857</v>
      </c>
      <c r="F81" s="28">
        <v>6.9461539999999999</v>
      </c>
      <c r="G81" s="29">
        <v>1.5840000000000001</v>
      </c>
      <c r="H81" s="30" t="s">
        <v>10</v>
      </c>
      <c r="I81" s="30" t="str">
        <f t="shared" si="6"/>
        <v>No</v>
      </c>
      <c r="J81" s="31">
        <f t="shared" si="7"/>
        <v>0</v>
      </c>
      <c r="K81" s="32">
        <f t="shared" si="4"/>
        <v>0</v>
      </c>
    </row>
    <row r="82" spans="1:11" s="20" customFormat="1" ht="13.8" x14ac:dyDescent="0.3">
      <c r="A82" s="26" t="s">
        <v>98</v>
      </c>
      <c r="B82" s="26">
        <v>2003</v>
      </c>
      <c r="C82" s="27">
        <v>213.06</v>
      </c>
      <c r="D82" s="28">
        <v>376.2025572</v>
      </c>
      <c r="E82" s="28">
        <f t="shared" si="5"/>
        <v>0.56634383770743812</v>
      </c>
      <c r="F82" s="28">
        <v>14.8</v>
      </c>
      <c r="G82" s="29">
        <v>1.663</v>
      </c>
      <c r="H82" s="30" t="s">
        <v>10</v>
      </c>
      <c r="I82" s="30" t="str">
        <f t="shared" si="6"/>
        <v>No</v>
      </c>
      <c r="J82" s="31">
        <f t="shared" si="7"/>
        <v>0</v>
      </c>
      <c r="K82" s="32">
        <f t="shared" si="4"/>
        <v>0</v>
      </c>
    </row>
    <row r="83" spans="1:11" s="20" customFormat="1" ht="13.8" x14ac:dyDescent="0.3">
      <c r="A83" s="26" t="s">
        <v>99</v>
      </c>
      <c r="B83" s="26">
        <v>37003</v>
      </c>
      <c r="C83" s="27">
        <v>184</v>
      </c>
      <c r="D83" s="28">
        <v>947.01726430000008</v>
      </c>
      <c r="E83" s="28">
        <f t="shared" si="5"/>
        <v>0.19429424038642629</v>
      </c>
      <c r="F83" s="28">
        <v>22.1</v>
      </c>
      <c r="G83" s="29">
        <v>1.32</v>
      </c>
      <c r="H83" s="30" t="s">
        <v>10</v>
      </c>
      <c r="I83" s="30" t="str">
        <f t="shared" si="6"/>
        <v>Yes</v>
      </c>
      <c r="J83" s="31">
        <f t="shared" si="7"/>
        <v>2</v>
      </c>
      <c r="K83" s="32">
        <f t="shared" si="4"/>
        <v>110000</v>
      </c>
    </row>
    <row r="84" spans="1:11" s="20" customFormat="1" ht="13.8" x14ac:dyDescent="0.3">
      <c r="A84" s="26" t="s">
        <v>100</v>
      </c>
      <c r="B84" s="26">
        <v>35002</v>
      </c>
      <c r="C84" s="27">
        <v>293.3</v>
      </c>
      <c r="D84" s="28">
        <v>2068.997586</v>
      </c>
      <c r="E84" s="28">
        <f t="shared" si="5"/>
        <v>0.14175946940906678</v>
      </c>
      <c r="F84" s="28">
        <v>16.100000000000001</v>
      </c>
      <c r="G84" s="29">
        <v>1.32</v>
      </c>
      <c r="H84" s="30" t="s">
        <v>10</v>
      </c>
      <c r="I84" s="30" t="str">
        <f t="shared" si="6"/>
        <v>Yes</v>
      </c>
      <c r="J84" s="31">
        <f t="shared" si="7"/>
        <v>1</v>
      </c>
      <c r="K84" s="32">
        <f t="shared" si="4"/>
        <v>70139</v>
      </c>
    </row>
    <row r="85" spans="1:11" s="20" customFormat="1" ht="13.8" x14ac:dyDescent="0.3">
      <c r="A85" s="26" t="s">
        <v>101</v>
      </c>
      <c r="B85" s="26">
        <v>7002</v>
      </c>
      <c r="C85" s="27">
        <v>350.12</v>
      </c>
      <c r="D85" s="28">
        <v>474.35321580000004</v>
      </c>
      <c r="E85" s="28">
        <f t="shared" si="5"/>
        <v>0.73809977109466862</v>
      </c>
      <c r="F85" s="28">
        <v>12.5</v>
      </c>
      <c r="G85" s="29">
        <v>1.32</v>
      </c>
      <c r="H85" s="30" t="s">
        <v>10</v>
      </c>
      <c r="I85" s="30" t="str">
        <f t="shared" si="6"/>
        <v>No</v>
      </c>
      <c r="J85" s="31">
        <f t="shared" si="7"/>
        <v>0</v>
      </c>
      <c r="K85" s="32">
        <f t="shared" si="4"/>
        <v>0</v>
      </c>
    </row>
    <row r="86" spans="1:11" s="20" customFormat="1" ht="13.8" x14ac:dyDescent="0.3">
      <c r="A86" s="26" t="s">
        <v>102</v>
      </c>
      <c r="B86" s="26">
        <v>38003</v>
      </c>
      <c r="C86" s="27">
        <v>175</v>
      </c>
      <c r="D86" s="28">
        <v>198.49968920000001</v>
      </c>
      <c r="E86" s="28">
        <f t="shared" si="5"/>
        <v>0.8816134710602862</v>
      </c>
      <c r="F86" s="28">
        <v>9.1</v>
      </c>
      <c r="G86" s="29">
        <v>1.8140000000000001</v>
      </c>
      <c r="H86" s="30" t="s">
        <v>10</v>
      </c>
      <c r="I86" s="30" t="str">
        <f t="shared" si="6"/>
        <v>No</v>
      </c>
      <c r="J86" s="31">
        <f t="shared" si="7"/>
        <v>0</v>
      </c>
      <c r="K86" s="32">
        <f t="shared" si="4"/>
        <v>0</v>
      </c>
    </row>
    <row r="87" spans="1:11" s="20" customFormat="1" ht="13.8" x14ac:dyDescent="0.3">
      <c r="A87" s="26" t="s">
        <v>103</v>
      </c>
      <c r="B87" s="26">
        <v>45005</v>
      </c>
      <c r="C87" s="27">
        <v>225</v>
      </c>
      <c r="D87" s="28">
        <v>422.27009673999999</v>
      </c>
      <c r="E87" s="28">
        <f t="shared" si="5"/>
        <v>0.53283432034861078</v>
      </c>
      <c r="F87" s="28">
        <v>13.8</v>
      </c>
      <c r="G87" s="29">
        <v>1.32</v>
      </c>
      <c r="H87" s="30" t="s">
        <v>10</v>
      </c>
      <c r="I87" s="30" t="str">
        <f t="shared" si="6"/>
        <v>No</v>
      </c>
      <c r="J87" s="31">
        <f t="shared" si="7"/>
        <v>0</v>
      </c>
      <c r="K87" s="32">
        <f t="shared" si="4"/>
        <v>0</v>
      </c>
    </row>
    <row r="88" spans="1:11" s="20" customFormat="1" ht="13.8" x14ac:dyDescent="0.3">
      <c r="A88" s="26" t="s">
        <v>104</v>
      </c>
      <c r="B88" s="26">
        <v>40001</v>
      </c>
      <c r="C88" s="27">
        <v>658.06</v>
      </c>
      <c r="D88" s="28">
        <v>431.04378650000001</v>
      </c>
      <c r="E88" s="28">
        <f t="shared" si="5"/>
        <v>1.5266662473975829</v>
      </c>
      <c r="F88" s="28">
        <v>6.1</v>
      </c>
      <c r="G88" s="29">
        <v>1.32</v>
      </c>
      <c r="H88" s="30" t="s">
        <v>10</v>
      </c>
      <c r="I88" s="30" t="str">
        <f t="shared" si="6"/>
        <v>No</v>
      </c>
      <c r="J88" s="31">
        <f t="shared" si="7"/>
        <v>0</v>
      </c>
      <c r="K88" s="32">
        <f t="shared" si="4"/>
        <v>0</v>
      </c>
    </row>
    <row r="89" spans="1:11" s="20" customFormat="1" ht="13.8" x14ac:dyDescent="0.3">
      <c r="A89" s="26" t="s">
        <v>105</v>
      </c>
      <c r="B89" s="26">
        <v>52004</v>
      </c>
      <c r="C89" s="27">
        <v>284.40000000000003</v>
      </c>
      <c r="D89" s="28">
        <v>1645.9074415</v>
      </c>
      <c r="E89" s="28">
        <f t="shared" si="5"/>
        <v>0.17279221955568272</v>
      </c>
      <c r="F89" s="28">
        <v>32.4</v>
      </c>
      <c r="G89" s="29">
        <v>1.516</v>
      </c>
      <c r="H89" s="30" t="s">
        <v>10</v>
      </c>
      <c r="I89" s="30" t="str">
        <f t="shared" si="6"/>
        <v>Yes</v>
      </c>
      <c r="J89" s="31">
        <f t="shared" si="7"/>
        <v>1</v>
      </c>
      <c r="K89" s="32">
        <f t="shared" si="4"/>
        <v>62119</v>
      </c>
    </row>
    <row r="90" spans="1:11" s="20" customFormat="1" ht="13.8" x14ac:dyDescent="0.3">
      <c r="A90" s="26" t="s">
        <v>106</v>
      </c>
      <c r="B90" s="26">
        <v>41004</v>
      </c>
      <c r="C90" s="27">
        <v>1152.24</v>
      </c>
      <c r="D90" s="28">
        <v>191.48832590000001</v>
      </c>
      <c r="E90" s="28">
        <f t="shared" si="5"/>
        <v>6.0172858819692676</v>
      </c>
      <c r="F90" s="28">
        <v>7.2</v>
      </c>
      <c r="G90" s="29">
        <v>1.32</v>
      </c>
      <c r="H90" s="30" t="s">
        <v>10</v>
      </c>
      <c r="I90" s="30" t="str">
        <f t="shared" si="6"/>
        <v>No</v>
      </c>
      <c r="J90" s="31">
        <f t="shared" si="7"/>
        <v>0</v>
      </c>
      <c r="K90" s="32">
        <f t="shared" si="4"/>
        <v>0</v>
      </c>
    </row>
    <row r="91" spans="1:11" s="20" customFormat="1" ht="13.8" x14ac:dyDescent="0.3">
      <c r="A91" s="26" t="s">
        <v>107</v>
      </c>
      <c r="B91" s="26">
        <v>44002</v>
      </c>
      <c r="C91" s="27">
        <v>192</v>
      </c>
      <c r="D91" s="28">
        <v>597.33288210000001</v>
      </c>
      <c r="E91" s="28">
        <f t="shared" si="5"/>
        <v>0.32142881424005904</v>
      </c>
      <c r="F91" s="28">
        <v>20</v>
      </c>
      <c r="G91" s="29">
        <v>2.2690000000000001</v>
      </c>
      <c r="H91" s="30" t="s">
        <v>10</v>
      </c>
      <c r="I91" s="30" t="str">
        <f t="shared" si="6"/>
        <v>Yes</v>
      </c>
      <c r="J91" s="31">
        <f t="shared" si="7"/>
        <v>2</v>
      </c>
      <c r="K91" s="32">
        <f t="shared" si="4"/>
        <v>110000</v>
      </c>
    </row>
    <row r="92" spans="1:11" s="20" customFormat="1" ht="13.8" x14ac:dyDescent="0.3">
      <c r="A92" s="26" t="s">
        <v>108</v>
      </c>
      <c r="B92" s="26">
        <v>42001</v>
      </c>
      <c r="C92" s="27">
        <v>345.2</v>
      </c>
      <c r="D92" s="28">
        <v>1217.3800392000001</v>
      </c>
      <c r="E92" s="28">
        <f t="shared" si="5"/>
        <v>0.28355976678149558</v>
      </c>
      <c r="F92" s="28">
        <v>32.200000000000003</v>
      </c>
      <c r="G92" s="29">
        <v>1.32</v>
      </c>
      <c r="H92" s="30" t="s">
        <v>10</v>
      </c>
      <c r="I92" s="30" t="str">
        <f t="shared" si="6"/>
        <v>Yes</v>
      </c>
      <c r="J92" s="31">
        <f t="shared" si="7"/>
        <v>1</v>
      </c>
      <c r="K92" s="32">
        <f t="shared" si="4"/>
        <v>49875</v>
      </c>
    </row>
    <row r="93" spans="1:11" s="20" customFormat="1" ht="13.8" x14ac:dyDescent="0.3">
      <c r="A93" s="26" t="s">
        <v>109</v>
      </c>
      <c r="B93" s="26">
        <v>39002</v>
      </c>
      <c r="C93" s="27">
        <v>1194.97</v>
      </c>
      <c r="D93" s="28">
        <v>250.97880620000001</v>
      </c>
      <c r="E93" s="28">
        <f t="shared" si="5"/>
        <v>4.7612386802404032</v>
      </c>
      <c r="F93" s="28">
        <v>8.5</v>
      </c>
      <c r="G93" s="29">
        <v>1.349</v>
      </c>
      <c r="H93" s="30" t="s">
        <v>10</v>
      </c>
      <c r="I93" s="30" t="str">
        <f t="shared" si="6"/>
        <v>No</v>
      </c>
      <c r="J93" s="31">
        <f t="shared" si="7"/>
        <v>0</v>
      </c>
      <c r="K93" s="32">
        <f t="shared" si="4"/>
        <v>0</v>
      </c>
    </row>
    <row r="94" spans="1:11" s="20" customFormat="1" ht="13.8" x14ac:dyDescent="0.3">
      <c r="A94" s="26" t="s">
        <v>110</v>
      </c>
      <c r="B94" s="26">
        <v>60003</v>
      </c>
      <c r="C94" s="27">
        <v>203</v>
      </c>
      <c r="D94" s="28">
        <v>110.3131027</v>
      </c>
      <c r="E94" s="28">
        <f t="shared" si="5"/>
        <v>1.8402165747442076</v>
      </c>
      <c r="F94" s="28">
        <v>6.2</v>
      </c>
      <c r="G94" s="29">
        <v>1.762</v>
      </c>
      <c r="H94" s="30" t="s">
        <v>10</v>
      </c>
      <c r="I94" s="30" t="str">
        <f t="shared" si="6"/>
        <v>No</v>
      </c>
      <c r="J94" s="31">
        <f t="shared" si="7"/>
        <v>0</v>
      </c>
      <c r="K94" s="32">
        <f t="shared" si="4"/>
        <v>0</v>
      </c>
    </row>
    <row r="95" spans="1:11" s="20" customFormat="1" ht="13.8" x14ac:dyDescent="0.3">
      <c r="A95" s="26" t="s">
        <v>111</v>
      </c>
      <c r="B95" s="26">
        <v>43007</v>
      </c>
      <c r="C95" s="27">
        <v>437.51</v>
      </c>
      <c r="D95" s="28">
        <v>222.06842559999998</v>
      </c>
      <c r="E95" s="28">
        <f t="shared" si="5"/>
        <v>1.9701585167630424</v>
      </c>
      <c r="F95" s="28">
        <v>10.1</v>
      </c>
      <c r="G95" s="29">
        <v>1.6970000000000001</v>
      </c>
      <c r="H95" s="30" t="s">
        <v>10</v>
      </c>
      <c r="I95" s="30" t="str">
        <f t="shared" si="6"/>
        <v>No</v>
      </c>
      <c r="J95" s="31">
        <f t="shared" si="7"/>
        <v>0</v>
      </c>
      <c r="K95" s="32">
        <f t="shared" si="4"/>
        <v>0</v>
      </c>
    </row>
    <row r="96" spans="1:11" s="20" customFormat="1" ht="13.8" x14ac:dyDescent="0.3">
      <c r="A96" s="26" t="s">
        <v>112</v>
      </c>
      <c r="B96" s="26">
        <v>15001</v>
      </c>
      <c r="C96" s="27">
        <v>122</v>
      </c>
      <c r="D96" s="28">
        <v>919.44466890000001</v>
      </c>
      <c r="E96" s="28">
        <f t="shared" si="5"/>
        <v>0.13268878936016637</v>
      </c>
      <c r="F96" s="28">
        <v>27.2</v>
      </c>
      <c r="G96" s="29">
        <v>1.6720000000000002</v>
      </c>
      <c r="H96" s="30" t="s">
        <v>10</v>
      </c>
      <c r="I96" s="30" t="str">
        <f t="shared" si="6"/>
        <v>Yes</v>
      </c>
      <c r="J96" s="31">
        <f t="shared" si="7"/>
        <v>2</v>
      </c>
      <c r="K96" s="32">
        <f t="shared" si="4"/>
        <v>110000</v>
      </c>
    </row>
    <row r="97" spans="1:11" s="20" customFormat="1" ht="13.8" x14ac:dyDescent="0.3">
      <c r="A97" s="26" t="s">
        <v>113</v>
      </c>
      <c r="B97" s="26">
        <v>15002</v>
      </c>
      <c r="C97" s="27">
        <v>408.4</v>
      </c>
      <c r="D97" s="28">
        <v>794.74507300000005</v>
      </c>
      <c r="E97" s="28">
        <f t="shared" si="5"/>
        <v>0.51387547261963329</v>
      </c>
      <c r="F97" s="28">
        <v>17</v>
      </c>
      <c r="G97" s="29">
        <v>1.32</v>
      </c>
      <c r="H97" s="30" t="s">
        <v>10</v>
      </c>
      <c r="I97" s="30" t="str">
        <f t="shared" si="6"/>
        <v>No</v>
      </c>
      <c r="J97" s="31">
        <f t="shared" si="7"/>
        <v>0</v>
      </c>
      <c r="K97" s="32">
        <f t="shared" si="4"/>
        <v>0</v>
      </c>
    </row>
    <row r="98" spans="1:11" s="20" customFormat="1" ht="13.8" x14ac:dyDescent="0.3">
      <c r="A98" s="26" t="s">
        <v>114</v>
      </c>
      <c r="B98" s="26">
        <v>46001</v>
      </c>
      <c r="C98" s="27">
        <v>3028.87</v>
      </c>
      <c r="D98" s="28">
        <v>3085.0738085899998</v>
      </c>
      <c r="E98" s="28">
        <f t="shared" si="5"/>
        <v>0.98178202141112236</v>
      </c>
      <c r="F98" s="28">
        <v>13.3</v>
      </c>
      <c r="G98" s="29">
        <v>1.32</v>
      </c>
      <c r="H98" s="30" t="s">
        <v>10</v>
      </c>
      <c r="I98" s="30" t="str">
        <f t="shared" si="6"/>
        <v>No</v>
      </c>
      <c r="J98" s="31">
        <f t="shared" si="7"/>
        <v>0</v>
      </c>
      <c r="K98" s="32">
        <f t="shared" si="4"/>
        <v>0</v>
      </c>
    </row>
    <row r="99" spans="1:11" s="20" customFormat="1" ht="13.8" x14ac:dyDescent="0.3">
      <c r="A99" s="26" t="s">
        <v>115</v>
      </c>
      <c r="B99" s="26">
        <v>33002</v>
      </c>
      <c r="C99" s="27">
        <v>251</v>
      </c>
      <c r="D99" s="28">
        <v>179.71200059999998</v>
      </c>
      <c r="E99" s="28">
        <f t="shared" si="5"/>
        <v>1.3966791263910732</v>
      </c>
      <c r="F99" s="28">
        <v>9.1999999999999993</v>
      </c>
      <c r="G99" s="29">
        <v>1.32</v>
      </c>
      <c r="H99" s="30" t="s">
        <v>10</v>
      </c>
      <c r="I99" s="30" t="str">
        <f t="shared" si="6"/>
        <v>No</v>
      </c>
      <c r="J99" s="31">
        <f t="shared" si="7"/>
        <v>0</v>
      </c>
      <c r="K99" s="32">
        <f t="shared" si="4"/>
        <v>0</v>
      </c>
    </row>
    <row r="100" spans="1:11" s="20" customFormat="1" ht="13.8" x14ac:dyDescent="0.3">
      <c r="A100" s="26" t="s">
        <v>116</v>
      </c>
      <c r="B100" s="26">
        <v>25004</v>
      </c>
      <c r="C100" s="27">
        <v>1009.37</v>
      </c>
      <c r="D100" s="28">
        <v>488.88200275599996</v>
      </c>
      <c r="E100" s="28">
        <f t="shared" si="5"/>
        <v>2.0646495356953745</v>
      </c>
      <c r="F100" s="28">
        <v>17.29</v>
      </c>
      <c r="G100" s="29">
        <v>1.32</v>
      </c>
      <c r="H100" s="30" t="s">
        <v>10</v>
      </c>
      <c r="I100" s="30" t="str">
        <f t="shared" si="6"/>
        <v>No</v>
      </c>
      <c r="J100" s="31">
        <f t="shared" si="7"/>
        <v>0</v>
      </c>
      <c r="K100" s="32">
        <f t="shared" si="4"/>
        <v>0</v>
      </c>
    </row>
    <row r="101" spans="1:11" s="20" customFormat="1" ht="13.8" x14ac:dyDescent="0.3">
      <c r="A101" s="26" t="s">
        <v>117</v>
      </c>
      <c r="B101" s="26">
        <v>29004</v>
      </c>
      <c r="C101" s="27">
        <v>470.03</v>
      </c>
      <c r="D101" s="28">
        <v>1200.0975784289999</v>
      </c>
      <c r="E101" s="28">
        <f t="shared" si="5"/>
        <v>0.39165981870849004</v>
      </c>
      <c r="F101" s="28">
        <v>22.8</v>
      </c>
      <c r="G101" s="29">
        <v>1.657</v>
      </c>
      <c r="H101" s="30" t="s">
        <v>10</v>
      </c>
      <c r="I101" s="30" t="str">
        <f t="shared" si="6"/>
        <v>Yes</v>
      </c>
      <c r="J101" s="31">
        <f t="shared" si="7"/>
        <v>1</v>
      </c>
      <c r="K101" s="32">
        <f t="shared" ref="K101:K154" si="8">ROUND(IF(I101="no",0,IF(J101=1,((((E101*-0.125)+0.0625)*C101)*(0.75*$J$5)),IF(((232-C101)*(0.75*$J$5))&gt;$K$5,$K$5,((232-C101)*(0.75*$J$5))))),0)</f>
        <v>33993</v>
      </c>
    </row>
    <row r="102" spans="1:11" s="20" customFormat="1" ht="13.8" x14ac:dyDescent="0.3">
      <c r="A102" s="26" t="s">
        <v>118</v>
      </c>
      <c r="B102" s="26">
        <v>17002</v>
      </c>
      <c r="C102" s="27">
        <v>2732.77</v>
      </c>
      <c r="D102" s="28">
        <v>265.61949920000001</v>
      </c>
      <c r="E102" s="28">
        <f t="shared" si="5"/>
        <v>10.288288353191804</v>
      </c>
      <c r="F102" s="28">
        <v>12</v>
      </c>
      <c r="G102" s="29">
        <v>1.32</v>
      </c>
      <c r="H102" s="30" t="s">
        <v>10</v>
      </c>
      <c r="I102" s="30" t="str">
        <f t="shared" si="6"/>
        <v>No</v>
      </c>
      <c r="J102" s="31">
        <f t="shared" si="7"/>
        <v>0</v>
      </c>
      <c r="K102" s="32">
        <f t="shared" si="8"/>
        <v>0</v>
      </c>
    </row>
    <row r="103" spans="1:11" s="20" customFormat="1" ht="13.8" x14ac:dyDescent="0.3">
      <c r="A103" s="26" t="s">
        <v>119</v>
      </c>
      <c r="B103" s="26">
        <v>62006</v>
      </c>
      <c r="C103" s="27">
        <v>593.24</v>
      </c>
      <c r="D103" s="28">
        <v>266.10916867000003</v>
      </c>
      <c r="E103" s="28">
        <f t="shared" si="5"/>
        <v>2.2293106358002737</v>
      </c>
      <c r="F103" s="28">
        <v>9.3000000000000007</v>
      </c>
      <c r="G103" s="29">
        <v>1.542</v>
      </c>
      <c r="H103" s="30" t="s">
        <v>10</v>
      </c>
      <c r="I103" s="30" t="str">
        <f t="shared" si="6"/>
        <v>No</v>
      </c>
      <c r="J103" s="31">
        <f t="shared" si="7"/>
        <v>0</v>
      </c>
      <c r="K103" s="32">
        <f t="shared" si="8"/>
        <v>0</v>
      </c>
    </row>
    <row r="104" spans="1:11" s="20" customFormat="1" ht="13.8" x14ac:dyDescent="0.3">
      <c r="A104" s="26" t="s">
        <v>120</v>
      </c>
      <c r="B104" s="26">
        <v>43002</v>
      </c>
      <c r="C104" s="27">
        <v>255</v>
      </c>
      <c r="D104" s="28">
        <v>124.2705021</v>
      </c>
      <c r="E104" s="28">
        <f t="shared" si="5"/>
        <v>2.0519752933387401</v>
      </c>
      <c r="F104" s="28">
        <v>8.8000000000000007</v>
      </c>
      <c r="G104" s="29">
        <v>1.32</v>
      </c>
      <c r="H104" s="30" t="s">
        <v>10</v>
      </c>
      <c r="I104" s="30" t="str">
        <f t="shared" si="6"/>
        <v>No</v>
      </c>
      <c r="J104" s="31">
        <f t="shared" si="7"/>
        <v>0</v>
      </c>
      <c r="K104" s="32">
        <f t="shared" si="8"/>
        <v>0</v>
      </c>
    </row>
    <row r="105" spans="1:11" s="20" customFormat="1" ht="13.8" x14ac:dyDescent="0.3">
      <c r="A105" s="26" t="s">
        <v>121</v>
      </c>
      <c r="B105" s="26">
        <v>17003</v>
      </c>
      <c r="C105" s="27">
        <v>251</v>
      </c>
      <c r="D105" s="28">
        <v>167.83927320000001</v>
      </c>
      <c r="E105" s="28">
        <f t="shared" si="5"/>
        <v>1.4954783538707555</v>
      </c>
      <c r="F105" s="28">
        <v>11.1</v>
      </c>
      <c r="G105" s="29">
        <v>1.855</v>
      </c>
      <c r="H105" s="30" t="s">
        <v>10</v>
      </c>
      <c r="I105" s="30" t="str">
        <f t="shared" si="6"/>
        <v>No</v>
      </c>
      <c r="J105" s="31">
        <f t="shared" si="7"/>
        <v>0</v>
      </c>
      <c r="K105" s="32">
        <f t="shared" si="8"/>
        <v>0</v>
      </c>
    </row>
    <row r="106" spans="1:11" s="20" customFormat="1" ht="13.8" x14ac:dyDescent="0.3">
      <c r="A106" s="26" t="s">
        <v>122</v>
      </c>
      <c r="B106" s="26">
        <v>51003</v>
      </c>
      <c r="C106" s="27">
        <v>274</v>
      </c>
      <c r="D106" s="28">
        <v>355.84780513199996</v>
      </c>
      <c r="E106" s="28">
        <f t="shared" si="5"/>
        <v>0.76999210350155478</v>
      </c>
      <c r="F106" s="28">
        <v>11.7</v>
      </c>
      <c r="G106" s="29">
        <v>1.32</v>
      </c>
      <c r="H106" s="30" t="s">
        <v>10</v>
      </c>
      <c r="I106" s="30" t="str">
        <f t="shared" si="6"/>
        <v>No</v>
      </c>
      <c r="J106" s="31">
        <f t="shared" si="7"/>
        <v>0</v>
      </c>
      <c r="K106" s="32">
        <f t="shared" si="8"/>
        <v>0</v>
      </c>
    </row>
    <row r="107" spans="1:11" s="20" customFormat="1" ht="13.8" x14ac:dyDescent="0.3">
      <c r="A107" s="26" t="s">
        <v>123</v>
      </c>
      <c r="B107" s="26">
        <v>9002</v>
      </c>
      <c r="C107" s="27">
        <v>224.51</v>
      </c>
      <c r="D107" s="28">
        <v>1323.3563164920001</v>
      </c>
      <c r="E107" s="28">
        <f t="shared" si="5"/>
        <v>0.16965196538687258</v>
      </c>
      <c r="F107" s="28">
        <v>20.9</v>
      </c>
      <c r="G107" s="29">
        <v>1.32</v>
      </c>
      <c r="H107" s="30" t="s">
        <v>10</v>
      </c>
      <c r="I107" s="30" t="str">
        <f t="shared" si="6"/>
        <v>Yes</v>
      </c>
      <c r="J107" s="31">
        <f t="shared" si="7"/>
        <v>2</v>
      </c>
      <c r="K107" s="32">
        <f t="shared" si="8"/>
        <v>39999</v>
      </c>
    </row>
    <row r="108" spans="1:11" s="20" customFormat="1" ht="13.8" x14ac:dyDescent="0.3">
      <c r="A108" s="26" t="s">
        <v>124</v>
      </c>
      <c r="B108" s="26">
        <v>56007</v>
      </c>
      <c r="C108" s="27">
        <v>346.1</v>
      </c>
      <c r="D108" s="28">
        <v>669.43949717400005</v>
      </c>
      <c r="E108" s="28">
        <f t="shared" si="5"/>
        <v>0.51699967130867097</v>
      </c>
      <c r="F108" s="28">
        <v>11.6</v>
      </c>
      <c r="G108" s="29">
        <v>1.32</v>
      </c>
      <c r="H108" s="30" t="s">
        <v>10</v>
      </c>
      <c r="I108" s="30" t="str">
        <f t="shared" si="6"/>
        <v>No</v>
      </c>
      <c r="J108" s="31">
        <f t="shared" si="7"/>
        <v>0</v>
      </c>
      <c r="K108" s="32">
        <f t="shared" si="8"/>
        <v>0</v>
      </c>
    </row>
    <row r="109" spans="1:11" s="20" customFormat="1" ht="13.8" x14ac:dyDescent="0.3">
      <c r="A109" s="26" t="s">
        <v>125</v>
      </c>
      <c r="B109" s="26">
        <v>23003</v>
      </c>
      <c r="C109" s="27">
        <v>106</v>
      </c>
      <c r="D109" s="28">
        <v>562.79498290000004</v>
      </c>
      <c r="E109" s="28">
        <f t="shared" si="5"/>
        <v>0.18834567332814081</v>
      </c>
      <c r="F109" s="28">
        <v>21.3</v>
      </c>
      <c r="G109" s="29">
        <v>1.32</v>
      </c>
      <c r="H109" s="30" t="s">
        <v>10</v>
      </c>
      <c r="I109" s="30" t="str">
        <f t="shared" si="6"/>
        <v>Yes</v>
      </c>
      <c r="J109" s="31">
        <f t="shared" si="7"/>
        <v>2</v>
      </c>
      <c r="K109" s="32">
        <f t="shared" si="8"/>
        <v>110000</v>
      </c>
    </row>
    <row r="110" spans="1:11" s="20" customFormat="1" ht="13.8" x14ac:dyDescent="0.3">
      <c r="A110" s="26" t="s">
        <v>126</v>
      </c>
      <c r="B110" s="26">
        <v>65001</v>
      </c>
      <c r="C110" s="27">
        <v>1782.3</v>
      </c>
      <c r="D110" s="28">
        <v>2096.3500979999999</v>
      </c>
      <c r="E110" s="28">
        <f t="shared" si="5"/>
        <v>0.85019196063691083</v>
      </c>
      <c r="F110" s="28">
        <v>0</v>
      </c>
      <c r="G110" s="29">
        <v>1.32</v>
      </c>
      <c r="H110" s="30" t="s">
        <v>10</v>
      </c>
      <c r="I110" s="30" t="str">
        <f t="shared" si="6"/>
        <v>No</v>
      </c>
      <c r="J110" s="31">
        <f t="shared" si="7"/>
        <v>0</v>
      </c>
      <c r="K110" s="32">
        <f t="shared" si="8"/>
        <v>0</v>
      </c>
    </row>
    <row r="111" spans="1:11" s="20" customFormat="1" ht="13.8" x14ac:dyDescent="0.3">
      <c r="A111" s="26" t="s">
        <v>127</v>
      </c>
      <c r="B111" s="26">
        <v>39006</v>
      </c>
      <c r="C111" s="27">
        <v>312</v>
      </c>
      <c r="D111" s="28">
        <v>317.37472108999998</v>
      </c>
      <c r="E111" s="28">
        <f t="shared" si="5"/>
        <v>0.98306506242355751</v>
      </c>
      <c r="F111" s="28">
        <v>8.5</v>
      </c>
      <c r="G111" s="29">
        <v>2.024</v>
      </c>
      <c r="H111" s="30" t="s">
        <v>10</v>
      </c>
      <c r="I111" s="30" t="str">
        <f t="shared" si="6"/>
        <v>No</v>
      </c>
      <c r="J111" s="31">
        <f t="shared" si="7"/>
        <v>0</v>
      </c>
      <c r="K111" s="32">
        <f t="shared" si="8"/>
        <v>0</v>
      </c>
    </row>
    <row r="112" spans="1:11" s="20" customFormat="1" ht="13.8" x14ac:dyDescent="0.3">
      <c r="A112" s="26" t="s">
        <v>128</v>
      </c>
      <c r="B112" s="26">
        <v>60004</v>
      </c>
      <c r="C112" s="27">
        <v>462.91</v>
      </c>
      <c r="D112" s="28">
        <v>137.92903709999999</v>
      </c>
      <c r="E112" s="28">
        <f t="shared" si="5"/>
        <v>3.3561461004355846</v>
      </c>
      <c r="F112" s="28">
        <v>6.2</v>
      </c>
      <c r="G112" s="29">
        <v>1.32</v>
      </c>
      <c r="H112" s="30" t="s">
        <v>10</v>
      </c>
      <c r="I112" s="30" t="str">
        <f t="shared" si="6"/>
        <v>No</v>
      </c>
      <c r="J112" s="31">
        <f t="shared" si="7"/>
        <v>0</v>
      </c>
      <c r="K112" s="32">
        <f t="shared" si="8"/>
        <v>0</v>
      </c>
    </row>
    <row r="113" spans="1:11" s="20" customFormat="1" ht="13.8" x14ac:dyDescent="0.3">
      <c r="A113" s="26" t="s">
        <v>129</v>
      </c>
      <c r="B113" s="26">
        <v>33003</v>
      </c>
      <c r="C113" s="27">
        <v>543.1</v>
      </c>
      <c r="D113" s="28">
        <v>307.3711217</v>
      </c>
      <c r="E113" s="28">
        <f t="shared" si="5"/>
        <v>1.7669194067296792</v>
      </c>
      <c r="F113" s="28">
        <v>10.5</v>
      </c>
      <c r="G113" s="29">
        <v>1.32</v>
      </c>
      <c r="H113" s="30" t="s">
        <v>10</v>
      </c>
      <c r="I113" s="30" t="str">
        <f t="shared" si="6"/>
        <v>No</v>
      </c>
      <c r="J113" s="31">
        <f t="shared" si="7"/>
        <v>0</v>
      </c>
      <c r="K113" s="32">
        <f t="shared" si="8"/>
        <v>0</v>
      </c>
    </row>
    <row r="114" spans="1:11" s="20" customFormat="1" ht="13.8" x14ac:dyDescent="0.3">
      <c r="A114" s="26" t="s">
        <v>130</v>
      </c>
      <c r="B114" s="26">
        <v>32002</v>
      </c>
      <c r="C114" s="27">
        <v>2699.23</v>
      </c>
      <c r="D114" s="28">
        <v>355.70599370000002</v>
      </c>
      <c r="E114" s="28">
        <f t="shared" si="5"/>
        <v>7.5883736788436353</v>
      </c>
      <c r="F114" s="28">
        <v>1.7</v>
      </c>
      <c r="G114" s="29">
        <v>1.32</v>
      </c>
      <c r="H114" s="30" t="s">
        <v>10</v>
      </c>
      <c r="I114" s="30" t="str">
        <f t="shared" si="6"/>
        <v>No</v>
      </c>
      <c r="J114" s="31">
        <f t="shared" si="7"/>
        <v>0</v>
      </c>
      <c r="K114" s="32">
        <f t="shared" si="8"/>
        <v>0</v>
      </c>
    </row>
    <row r="115" spans="1:11" s="20" customFormat="1" ht="13.8" x14ac:dyDescent="0.3">
      <c r="A115" s="26" t="s">
        <v>131</v>
      </c>
      <c r="B115" s="26">
        <v>1001</v>
      </c>
      <c r="C115" s="27">
        <v>285</v>
      </c>
      <c r="D115" s="28">
        <v>277.616398</v>
      </c>
      <c r="E115" s="28">
        <f t="shared" si="5"/>
        <v>1.0265964188469876</v>
      </c>
      <c r="F115" s="28">
        <v>11.01</v>
      </c>
      <c r="G115" s="29">
        <v>1.32</v>
      </c>
      <c r="H115" s="30" t="s">
        <v>10</v>
      </c>
      <c r="I115" s="30" t="str">
        <f t="shared" si="6"/>
        <v>No</v>
      </c>
      <c r="J115" s="31">
        <f t="shared" si="7"/>
        <v>0</v>
      </c>
      <c r="K115" s="32">
        <f t="shared" si="8"/>
        <v>0</v>
      </c>
    </row>
    <row r="116" spans="1:11" s="20" customFormat="1" ht="13.8" x14ac:dyDescent="0.3">
      <c r="A116" s="26" t="s">
        <v>132</v>
      </c>
      <c r="B116" s="26">
        <v>11005</v>
      </c>
      <c r="C116" s="27">
        <v>513</v>
      </c>
      <c r="D116" s="28">
        <v>631.71303160000014</v>
      </c>
      <c r="E116" s="28">
        <f t="shared" si="5"/>
        <v>0.81207759589932116</v>
      </c>
      <c r="F116" s="28">
        <v>21.769653999999999</v>
      </c>
      <c r="G116" s="29">
        <v>1.32</v>
      </c>
      <c r="H116" s="30" t="s">
        <v>10</v>
      </c>
      <c r="I116" s="30" t="str">
        <f t="shared" si="6"/>
        <v>No</v>
      </c>
      <c r="J116" s="31">
        <f t="shared" si="7"/>
        <v>0</v>
      </c>
      <c r="K116" s="32">
        <f t="shared" si="8"/>
        <v>0</v>
      </c>
    </row>
    <row r="117" spans="1:11" s="20" customFormat="1" ht="13.8" x14ac:dyDescent="0.3">
      <c r="A117" s="26" t="s">
        <v>133</v>
      </c>
      <c r="B117" s="26">
        <v>51004</v>
      </c>
      <c r="C117" s="27">
        <v>12421.56</v>
      </c>
      <c r="D117" s="28">
        <v>416.62712641000002</v>
      </c>
      <c r="E117" s="28">
        <f t="shared" si="5"/>
        <v>29.814573302113853</v>
      </c>
      <c r="F117" s="28">
        <v>1.1000000000000001</v>
      </c>
      <c r="G117" s="29">
        <v>1.32</v>
      </c>
      <c r="H117" s="30" t="s">
        <v>10</v>
      </c>
      <c r="I117" s="30" t="str">
        <f t="shared" si="6"/>
        <v>No</v>
      </c>
      <c r="J117" s="31">
        <f t="shared" si="7"/>
        <v>0</v>
      </c>
      <c r="K117" s="32">
        <f t="shared" si="8"/>
        <v>0</v>
      </c>
    </row>
    <row r="118" spans="1:11" s="20" customFormat="1" ht="13.8" x14ac:dyDescent="0.3">
      <c r="A118" s="26" t="s">
        <v>134</v>
      </c>
      <c r="B118" s="26">
        <v>56004</v>
      </c>
      <c r="C118" s="27">
        <v>510.15</v>
      </c>
      <c r="D118" s="28">
        <v>412.61292510000004</v>
      </c>
      <c r="E118" s="28">
        <f t="shared" si="5"/>
        <v>1.2363888016265148</v>
      </c>
      <c r="F118" s="28">
        <v>9.6</v>
      </c>
      <c r="G118" s="29">
        <v>1.32</v>
      </c>
      <c r="H118" s="30" t="s">
        <v>10</v>
      </c>
      <c r="I118" s="30" t="str">
        <f t="shared" si="6"/>
        <v>No</v>
      </c>
      <c r="J118" s="31">
        <f t="shared" si="7"/>
        <v>0</v>
      </c>
      <c r="K118" s="32">
        <f t="shared" si="8"/>
        <v>0</v>
      </c>
    </row>
    <row r="119" spans="1:11" s="20" customFormat="1" ht="13.8" x14ac:dyDescent="0.3">
      <c r="A119" s="26" t="s">
        <v>135</v>
      </c>
      <c r="B119" s="26">
        <v>54004</v>
      </c>
      <c r="C119" s="27">
        <v>228</v>
      </c>
      <c r="D119" s="28">
        <v>173.3527679</v>
      </c>
      <c r="E119" s="28">
        <f t="shared" si="5"/>
        <v>1.3152371477075215</v>
      </c>
      <c r="F119" s="28">
        <v>20.8</v>
      </c>
      <c r="G119" s="29">
        <v>1.7190000000000001</v>
      </c>
      <c r="H119" s="30" t="s">
        <v>10</v>
      </c>
      <c r="I119" s="30" t="str">
        <f t="shared" si="6"/>
        <v>No</v>
      </c>
      <c r="J119" s="31">
        <f t="shared" si="7"/>
        <v>0</v>
      </c>
      <c r="K119" s="32">
        <f t="shared" si="8"/>
        <v>0</v>
      </c>
    </row>
    <row r="120" spans="1:11" s="20" customFormat="1" ht="13.8" x14ac:dyDescent="0.3">
      <c r="A120" s="26" t="s">
        <v>136</v>
      </c>
      <c r="B120" s="26">
        <v>55005</v>
      </c>
      <c r="C120" s="27">
        <v>198</v>
      </c>
      <c r="D120" s="28">
        <v>395.66471150000001</v>
      </c>
      <c r="E120" s="28">
        <f t="shared" si="5"/>
        <v>0.50042370280979687</v>
      </c>
      <c r="F120" s="28">
        <v>8.8000000000000007</v>
      </c>
      <c r="G120" s="29">
        <v>2.2970000000000002</v>
      </c>
      <c r="H120" s="30" t="s">
        <v>10</v>
      </c>
      <c r="I120" s="30" t="str">
        <f t="shared" si="6"/>
        <v>No</v>
      </c>
      <c r="J120" s="31">
        <f t="shared" si="7"/>
        <v>0</v>
      </c>
      <c r="K120" s="32">
        <f t="shared" si="8"/>
        <v>0</v>
      </c>
    </row>
    <row r="121" spans="1:11" s="20" customFormat="1" ht="13.8" x14ac:dyDescent="0.3">
      <c r="A121" s="26" t="s">
        <v>137</v>
      </c>
      <c r="B121" s="26">
        <v>4003</v>
      </c>
      <c r="C121" s="27">
        <v>254.42</v>
      </c>
      <c r="D121" s="28">
        <v>257.25850679999996</v>
      </c>
      <c r="E121" s="28">
        <f t="shared" si="5"/>
        <v>0.98896632482514291</v>
      </c>
      <c r="F121" s="28">
        <v>9.1999999999999993</v>
      </c>
      <c r="G121" s="29">
        <v>1.7210000000000001</v>
      </c>
      <c r="H121" s="30" t="s">
        <v>10</v>
      </c>
      <c r="I121" s="30" t="str">
        <f t="shared" si="6"/>
        <v>No</v>
      </c>
      <c r="J121" s="31">
        <f t="shared" si="7"/>
        <v>0</v>
      </c>
      <c r="K121" s="32">
        <f t="shared" si="8"/>
        <v>0</v>
      </c>
    </row>
    <row r="122" spans="1:11" s="20" customFormat="1" ht="13.8" x14ac:dyDescent="0.3">
      <c r="A122" s="26" t="s">
        <v>138</v>
      </c>
      <c r="B122" s="26">
        <v>62005</v>
      </c>
      <c r="C122" s="27">
        <v>176.1</v>
      </c>
      <c r="D122" s="28">
        <v>652.30785620000006</v>
      </c>
      <c r="E122" s="28">
        <f t="shared" si="5"/>
        <v>0.26996455481291498</v>
      </c>
      <c r="F122" s="28">
        <v>18.8</v>
      </c>
      <c r="G122" s="29">
        <v>1.752</v>
      </c>
      <c r="H122" s="30" t="s">
        <v>10</v>
      </c>
      <c r="I122" s="30" t="str">
        <f t="shared" si="6"/>
        <v>Yes</v>
      </c>
      <c r="J122" s="31">
        <f t="shared" si="7"/>
        <v>2</v>
      </c>
      <c r="K122" s="32">
        <f t="shared" si="8"/>
        <v>110000</v>
      </c>
    </row>
    <row r="123" spans="1:11" s="20" customFormat="1" ht="13.8" x14ac:dyDescent="0.3">
      <c r="A123" s="26" t="s">
        <v>139</v>
      </c>
      <c r="B123" s="26">
        <v>49005</v>
      </c>
      <c r="C123" s="27">
        <v>24447.789999999997</v>
      </c>
      <c r="D123" s="28">
        <v>76.101020800000001</v>
      </c>
      <c r="E123" s="28">
        <f t="shared" si="5"/>
        <v>321.2544292178535</v>
      </c>
      <c r="F123" s="28">
        <v>8.5</v>
      </c>
      <c r="G123" s="29">
        <v>1.5090000000000001</v>
      </c>
      <c r="H123" s="30" t="s">
        <v>10</v>
      </c>
      <c r="I123" s="30" t="str">
        <f t="shared" si="6"/>
        <v>No</v>
      </c>
      <c r="J123" s="31">
        <f t="shared" si="7"/>
        <v>0</v>
      </c>
      <c r="K123" s="32">
        <f t="shared" si="8"/>
        <v>0</v>
      </c>
    </row>
    <row r="124" spans="1:11" s="20" customFormat="1" ht="13.8" x14ac:dyDescent="0.3">
      <c r="A124" s="26" t="s">
        <v>140</v>
      </c>
      <c r="B124" s="26">
        <v>5005</v>
      </c>
      <c r="C124" s="27">
        <v>724.7</v>
      </c>
      <c r="D124" s="28">
        <v>188.88292669999998</v>
      </c>
      <c r="E124" s="28">
        <f t="shared" si="5"/>
        <v>3.8367681646051079</v>
      </c>
      <c r="F124" s="28">
        <v>7.1</v>
      </c>
      <c r="G124" s="29">
        <v>1.609</v>
      </c>
      <c r="H124" s="30" t="s">
        <v>10</v>
      </c>
      <c r="I124" s="30" t="str">
        <f t="shared" si="6"/>
        <v>No</v>
      </c>
      <c r="J124" s="31">
        <f t="shared" si="7"/>
        <v>0</v>
      </c>
      <c r="K124" s="32">
        <f t="shared" si="8"/>
        <v>0</v>
      </c>
    </row>
    <row r="125" spans="1:11" s="20" customFormat="1" ht="13.8" x14ac:dyDescent="0.3">
      <c r="A125" s="26" t="s">
        <v>141</v>
      </c>
      <c r="B125" s="26">
        <v>54002</v>
      </c>
      <c r="C125" s="27">
        <v>949.1</v>
      </c>
      <c r="D125" s="28">
        <v>853.92640979999999</v>
      </c>
      <c r="E125" s="28">
        <f t="shared" si="5"/>
        <v>1.1114540891436897</v>
      </c>
      <c r="F125" s="28">
        <v>20.399999999999999</v>
      </c>
      <c r="G125" s="29">
        <v>1.32</v>
      </c>
      <c r="H125" s="30" t="s">
        <v>10</v>
      </c>
      <c r="I125" s="30" t="str">
        <f t="shared" si="6"/>
        <v>No</v>
      </c>
      <c r="J125" s="31">
        <f t="shared" si="7"/>
        <v>0</v>
      </c>
      <c r="K125" s="32">
        <f t="shared" si="8"/>
        <v>0</v>
      </c>
    </row>
    <row r="126" spans="1:11" s="20" customFormat="1" ht="13.8" x14ac:dyDescent="0.3">
      <c r="A126" s="26" t="s">
        <v>142</v>
      </c>
      <c r="B126" s="26">
        <v>15003</v>
      </c>
      <c r="C126" s="27">
        <v>183</v>
      </c>
      <c r="D126" s="28">
        <v>200.46916179999999</v>
      </c>
      <c r="E126" s="28">
        <f t="shared" si="5"/>
        <v>0.91285860806148189</v>
      </c>
      <c r="F126" s="28">
        <v>9.3000000000000007</v>
      </c>
      <c r="G126" s="29">
        <v>1.32</v>
      </c>
      <c r="H126" s="30" t="s">
        <v>10</v>
      </c>
      <c r="I126" s="30" t="str">
        <f t="shared" si="6"/>
        <v>No</v>
      </c>
      <c r="J126" s="31">
        <f t="shared" si="7"/>
        <v>0</v>
      </c>
      <c r="K126" s="32">
        <f t="shared" si="8"/>
        <v>0</v>
      </c>
    </row>
    <row r="127" spans="1:11" s="20" customFormat="1" ht="13.8" x14ac:dyDescent="0.3">
      <c r="A127" s="26" t="s">
        <v>143</v>
      </c>
      <c r="B127" s="26">
        <v>26005</v>
      </c>
      <c r="C127" s="27">
        <v>83</v>
      </c>
      <c r="D127" s="28">
        <v>316.40399170000001</v>
      </c>
      <c r="E127" s="28">
        <f t="shared" si="5"/>
        <v>0.26232285994260418</v>
      </c>
      <c r="F127" s="28">
        <v>18.593343999999998</v>
      </c>
      <c r="G127" s="29">
        <v>2.0649999999999999</v>
      </c>
      <c r="H127" s="30" t="s">
        <v>10</v>
      </c>
      <c r="I127" s="30" t="str">
        <f t="shared" si="6"/>
        <v>No</v>
      </c>
      <c r="J127" s="31">
        <f t="shared" si="7"/>
        <v>0</v>
      </c>
      <c r="K127" s="32">
        <f t="shared" si="8"/>
        <v>0</v>
      </c>
    </row>
    <row r="128" spans="1:11" s="20" customFormat="1" ht="13.8" x14ac:dyDescent="0.3">
      <c r="A128" s="26" t="s">
        <v>144</v>
      </c>
      <c r="B128" s="26">
        <v>40002</v>
      </c>
      <c r="C128" s="27">
        <v>2404.04</v>
      </c>
      <c r="D128" s="28">
        <v>283.21401610200002</v>
      </c>
      <c r="E128" s="28">
        <f t="shared" si="5"/>
        <v>8.4884216999139639</v>
      </c>
      <c r="F128" s="28">
        <v>11.2</v>
      </c>
      <c r="G128" s="29">
        <v>1.32</v>
      </c>
      <c r="H128" s="30" t="s">
        <v>10</v>
      </c>
      <c r="I128" s="30" t="str">
        <f t="shared" si="6"/>
        <v>No</v>
      </c>
      <c r="J128" s="31">
        <f t="shared" si="7"/>
        <v>0</v>
      </c>
      <c r="K128" s="32">
        <f t="shared" si="8"/>
        <v>0</v>
      </c>
    </row>
    <row r="129" spans="1:11" s="20" customFormat="1" ht="13.8" x14ac:dyDescent="0.3">
      <c r="A129" s="26" t="s">
        <v>145</v>
      </c>
      <c r="B129" s="26">
        <v>57001</v>
      </c>
      <c r="C129" s="27">
        <v>421.42</v>
      </c>
      <c r="D129" s="28">
        <v>1517.170044</v>
      </c>
      <c r="E129" s="28">
        <f t="shared" si="5"/>
        <v>0.27776715053569828</v>
      </c>
      <c r="F129" s="28">
        <v>1.7</v>
      </c>
      <c r="G129" s="29">
        <v>1.32</v>
      </c>
      <c r="H129" s="30" t="s">
        <v>10</v>
      </c>
      <c r="I129" s="30" t="str">
        <f t="shared" si="6"/>
        <v>No</v>
      </c>
      <c r="J129" s="31">
        <f t="shared" si="7"/>
        <v>0</v>
      </c>
      <c r="K129" s="32">
        <f t="shared" si="8"/>
        <v>0</v>
      </c>
    </row>
    <row r="130" spans="1:11" s="20" customFormat="1" ht="13.8" x14ac:dyDescent="0.3">
      <c r="A130" s="26" t="s">
        <v>146</v>
      </c>
      <c r="B130" s="26">
        <v>54006</v>
      </c>
      <c r="C130" s="27">
        <v>172</v>
      </c>
      <c r="D130" s="28">
        <v>156.82015942999999</v>
      </c>
      <c r="E130" s="28">
        <f t="shared" si="5"/>
        <v>1.0967977626420911</v>
      </c>
      <c r="F130" s="28">
        <v>11.3</v>
      </c>
      <c r="G130" s="29">
        <v>1.3</v>
      </c>
      <c r="H130" s="30" t="s">
        <v>10</v>
      </c>
      <c r="I130" s="30" t="str">
        <f t="shared" si="6"/>
        <v>No</v>
      </c>
      <c r="J130" s="31">
        <f t="shared" si="7"/>
        <v>0</v>
      </c>
      <c r="K130" s="32">
        <f t="shared" si="8"/>
        <v>0</v>
      </c>
    </row>
    <row r="131" spans="1:11" s="20" customFormat="1" ht="13.8" x14ac:dyDescent="0.3">
      <c r="A131" s="26" t="s">
        <v>147</v>
      </c>
      <c r="B131" s="26">
        <v>41005</v>
      </c>
      <c r="C131" s="27">
        <v>2428.62</v>
      </c>
      <c r="D131" s="28">
        <v>22.067020399999997</v>
      </c>
      <c r="E131" s="28">
        <f t="shared" si="5"/>
        <v>110.05654392742575</v>
      </c>
      <c r="F131" s="28">
        <v>6.7</v>
      </c>
      <c r="G131" s="29">
        <v>1.32</v>
      </c>
      <c r="H131" s="30" t="s">
        <v>10</v>
      </c>
      <c r="I131" s="30" t="str">
        <f t="shared" si="6"/>
        <v>No</v>
      </c>
      <c r="J131" s="31">
        <f t="shared" si="7"/>
        <v>0</v>
      </c>
      <c r="K131" s="32">
        <f t="shared" si="8"/>
        <v>0</v>
      </c>
    </row>
    <row r="132" spans="1:11" s="20" customFormat="1" ht="13.8" x14ac:dyDescent="0.3">
      <c r="A132" s="26" t="s">
        <v>148</v>
      </c>
      <c r="B132" s="26">
        <v>20003</v>
      </c>
      <c r="C132" s="27">
        <v>369</v>
      </c>
      <c r="D132" s="28">
        <v>1256.2608900299999</v>
      </c>
      <c r="E132" s="28">
        <f t="shared" si="5"/>
        <v>0.29372879704245841</v>
      </c>
      <c r="F132" s="28">
        <v>29.5</v>
      </c>
      <c r="G132" s="29">
        <v>1.6320000000000001</v>
      </c>
      <c r="H132" s="30" t="s">
        <v>10</v>
      </c>
      <c r="I132" s="30" t="str">
        <f t="shared" si="6"/>
        <v>Yes</v>
      </c>
      <c r="J132" s="31">
        <f t="shared" si="7"/>
        <v>1</v>
      </c>
      <c r="K132" s="32">
        <f t="shared" si="8"/>
        <v>50809</v>
      </c>
    </row>
    <row r="133" spans="1:11" s="20" customFormat="1" ht="13.8" x14ac:dyDescent="0.3">
      <c r="A133" s="26" t="s">
        <v>149</v>
      </c>
      <c r="B133" s="26">
        <v>66001</v>
      </c>
      <c r="C133" s="27">
        <v>2058.1</v>
      </c>
      <c r="D133" s="28">
        <v>1390.7649297999999</v>
      </c>
      <c r="E133" s="28">
        <f t="shared" si="5"/>
        <v>1.4798331162232907</v>
      </c>
      <c r="F133" s="28">
        <v>19</v>
      </c>
      <c r="G133" s="29">
        <v>1.32</v>
      </c>
      <c r="H133" s="30" t="s">
        <v>10</v>
      </c>
      <c r="I133" s="30" t="str">
        <f t="shared" si="6"/>
        <v>No</v>
      </c>
      <c r="J133" s="31">
        <f t="shared" si="7"/>
        <v>0</v>
      </c>
      <c r="K133" s="32">
        <f t="shared" si="8"/>
        <v>0</v>
      </c>
    </row>
    <row r="134" spans="1:11" s="20" customFormat="1" ht="13.8" x14ac:dyDescent="0.3">
      <c r="A134" s="26" t="s">
        <v>150</v>
      </c>
      <c r="B134" s="26">
        <v>33005</v>
      </c>
      <c r="C134" s="27">
        <v>146</v>
      </c>
      <c r="D134" s="28">
        <v>250.156002</v>
      </c>
      <c r="E134" s="28">
        <f t="shared" si="5"/>
        <v>0.58363580658760283</v>
      </c>
      <c r="F134" s="28">
        <v>11.5</v>
      </c>
      <c r="G134" s="29">
        <v>2.4089999999999998</v>
      </c>
      <c r="H134" s="30" t="s">
        <v>10</v>
      </c>
      <c r="I134" s="30" t="str">
        <f t="shared" si="6"/>
        <v>No</v>
      </c>
      <c r="J134" s="31">
        <f t="shared" si="7"/>
        <v>0</v>
      </c>
      <c r="K134" s="32">
        <f t="shared" si="8"/>
        <v>0</v>
      </c>
    </row>
    <row r="135" spans="1:11" s="20" customFormat="1" ht="13.8" x14ac:dyDescent="0.3">
      <c r="A135" s="26" t="s">
        <v>151</v>
      </c>
      <c r="B135" s="26">
        <v>49006</v>
      </c>
      <c r="C135" s="27">
        <v>936.48</v>
      </c>
      <c r="D135" s="28">
        <v>147.54400630000001</v>
      </c>
      <c r="E135" s="28">
        <f t="shared" ref="E135:E154" si="9">C135/D135</f>
        <v>6.3471232989015016</v>
      </c>
      <c r="F135" s="28">
        <v>7.8</v>
      </c>
      <c r="G135" s="29">
        <v>1.554</v>
      </c>
      <c r="H135" s="30" t="s">
        <v>10</v>
      </c>
      <c r="I135" s="30" t="str">
        <f t="shared" ref="I135:I154" si="10">IF(C135&lt;=500,IF(D135&gt;=400,IF(E135&lt;=0.5,IF(F135&gt;=15,IF(G135&gt;=1.32,IF(H135="Yes","Yes","No"),"No"),"No"),"No"),"No"),"No")</f>
        <v>No</v>
      </c>
      <c r="J135" s="31">
        <f t="shared" ref="J135:J154" si="11">IF(I135="yes",IF(C135&lt;83,1,IF(C135&gt;232,1,2)),0)</f>
        <v>0</v>
      </c>
      <c r="K135" s="32">
        <f t="shared" si="8"/>
        <v>0</v>
      </c>
    </row>
    <row r="136" spans="1:11" s="20" customFormat="1" ht="13.8" x14ac:dyDescent="0.3">
      <c r="A136" s="26" t="s">
        <v>152</v>
      </c>
      <c r="B136" s="26">
        <v>13001</v>
      </c>
      <c r="C136" s="27">
        <v>1393.41</v>
      </c>
      <c r="D136" s="28">
        <v>179.23610500000001</v>
      </c>
      <c r="E136" s="28">
        <f t="shared" si="9"/>
        <v>7.7741591182200711</v>
      </c>
      <c r="F136" s="28">
        <v>13.4</v>
      </c>
      <c r="G136" s="29">
        <v>1.655</v>
      </c>
      <c r="H136" s="30" t="s">
        <v>10</v>
      </c>
      <c r="I136" s="30" t="str">
        <f t="shared" si="10"/>
        <v>No</v>
      </c>
      <c r="J136" s="31">
        <f t="shared" si="11"/>
        <v>0</v>
      </c>
      <c r="K136" s="32">
        <f t="shared" si="8"/>
        <v>0</v>
      </c>
    </row>
    <row r="137" spans="1:11" s="20" customFormat="1" ht="13.8" x14ac:dyDescent="0.3">
      <c r="A137" s="26" t="s">
        <v>153</v>
      </c>
      <c r="B137" s="26">
        <v>60006</v>
      </c>
      <c r="C137" s="27">
        <v>384.78</v>
      </c>
      <c r="D137" s="28">
        <v>206.52579779999999</v>
      </c>
      <c r="E137" s="28">
        <f t="shared" si="9"/>
        <v>1.863108648405376</v>
      </c>
      <c r="F137" s="28">
        <v>6.9</v>
      </c>
      <c r="G137" s="29">
        <v>1.32</v>
      </c>
      <c r="H137" s="30" t="s">
        <v>10</v>
      </c>
      <c r="I137" s="30" t="str">
        <f t="shared" si="10"/>
        <v>No</v>
      </c>
      <c r="J137" s="31">
        <f t="shared" si="11"/>
        <v>0</v>
      </c>
      <c r="K137" s="32">
        <f t="shared" si="8"/>
        <v>0</v>
      </c>
    </row>
    <row r="138" spans="1:11" s="20" customFormat="1" ht="13.8" x14ac:dyDescent="0.3">
      <c r="A138" s="26" t="s">
        <v>154</v>
      </c>
      <c r="B138" s="26">
        <v>11004</v>
      </c>
      <c r="C138" s="27">
        <v>787</v>
      </c>
      <c r="D138" s="28">
        <v>329.9219971</v>
      </c>
      <c r="E138" s="28">
        <f t="shared" si="9"/>
        <v>2.3854123305438732</v>
      </c>
      <c r="F138" s="28">
        <v>13.2</v>
      </c>
      <c r="G138" s="29">
        <v>1.7470000000000001</v>
      </c>
      <c r="H138" s="30" t="s">
        <v>10</v>
      </c>
      <c r="I138" s="30" t="str">
        <f t="shared" si="10"/>
        <v>No</v>
      </c>
      <c r="J138" s="31">
        <f t="shared" si="11"/>
        <v>0</v>
      </c>
      <c r="K138" s="32">
        <f t="shared" si="8"/>
        <v>0</v>
      </c>
    </row>
    <row r="139" spans="1:11" s="20" customFormat="1" ht="13.8" x14ac:dyDescent="0.3">
      <c r="A139" s="26" t="s">
        <v>155</v>
      </c>
      <c r="B139" s="26">
        <v>51005</v>
      </c>
      <c r="C139" s="27">
        <v>280.08000000000004</v>
      </c>
      <c r="D139" s="28">
        <v>1317.9821835999999</v>
      </c>
      <c r="E139" s="28">
        <f t="shared" si="9"/>
        <v>0.21250666623958153</v>
      </c>
      <c r="F139" s="28">
        <v>28.7</v>
      </c>
      <c r="G139" s="29">
        <v>1.32</v>
      </c>
      <c r="H139" s="30" t="s">
        <v>10</v>
      </c>
      <c r="I139" s="30" t="str">
        <f t="shared" si="10"/>
        <v>Yes</v>
      </c>
      <c r="J139" s="31">
        <f t="shared" si="11"/>
        <v>1</v>
      </c>
      <c r="K139" s="32">
        <f t="shared" si="8"/>
        <v>53751</v>
      </c>
    </row>
    <row r="140" spans="1:11" s="20" customFormat="1" ht="13.8" x14ac:dyDescent="0.3">
      <c r="A140" s="26" t="s">
        <v>156</v>
      </c>
      <c r="B140" s="26">
        <v>6005</v>
      </c>
      <c r="C140" s="27">
        <v>312</v>
      </c>
      <c r="D140" s="28">
        <v>188.89446717999999</v>
      </c>
      <c r="E140" s="28">
        <f t="shared" si="9"/>
        <v>1.6517159271938398</v>
      </c>
      <c r="F140" s="28">
        <v>8.1</v>
      </c>
      <c r="G140" s="29">
        <v>1.32</v>
      </c>
      <c r="H140" s="30" t="s">
        <v>10</v>
      </c>
      <c r="I140" s="30" t="str">
        <f t="shared" si="10"/>
        <v>No</v>
      </c>
      <c r="J140" s="31">
        <f t="shared" si="11"/>
        <v>0</v>
      </c>
      <c r="K140" s="32">
        <f t="shared" si="8"/>
        <v>0</v>
      </c>
    </row>
    <row r="141" spans="1:11" s="20" customFormat="1" ht="13.8" x14ac:dyDescent="0.3">
      <c r="A141" s="26" t="s">
        <v>157</v>
      </c>
      <c r="B141" s="26">
        <v>14004</v>
      </c>
      <c r="C141" s="27">
        <v>3640.62</v>
      </c>
      <c r="D141" s="28">
        <v>328.14891953099999</v>
      </c>
      <c r="E141" s="28">
        <f t="shared" si="9"/>
        <v>11.094414100778636</v>
      </c>
      <c r="F141" s="28">
        <v>9.5</v>
      </c>
      <c r="G141" s="29">
        <v>1.32</v>
      </c>
      <c r="H141" s="30" t="s">
        <v>10</v>
      </c>
      <c r="I141" s="30" t="str">
        <f t="shared" si="10"/>
        <v>No</v>
      </c>
      <c r="J141" s="31">
        <f t="shared" si="11"/>
        <v>0</v>
      </c>
      <c r="K141" s="32">
        <f t="shared" si="8"/>
        <v>0</v>
      </c>
    </row>
    <row r="142" spans="1:11" s="20" customFormat="1" ht="13.8" x14ac:dyDescent="0.3">
      <c r="A142" s="26" t="s">
        <v>158</v>
      </c>
      <c r="B142" s="26">
        <v>18003</v>
      </c>
      <c r="C142" s="27">
        <v>163</v>
      </c>
      <c r="D142" s="28">
        <v>197.58789822000003</v>
      </c>
      <c r="E142" s="28">
        <f t="shared" si="9"/>
        <v>0.82494930847693482</v>
      </c>
      <c r="F142" s="28">
        <v>10.199999999999999</v>
      </c>
      <c r="G142" s="29">
        <v>1.6160000000000001</v>
      </c>
      <c r="H142" s="30" t="s">
        <v>10</v>
      </c>
      <c r="I142" s="30" t="str">
        <f t="shared" si="10"/>
        <v>No</v>
      </c>
      <c r="J142" s="31">
        <f t="shared" si="11"/>
        <v>0</v>
      </c>
      <c r="K142" s="32">
        <f t="shared" si="8"/>
        <v>0</v>
      </c>
    </row>
    <row r="143" spans="1:11" s="20" customFormat="1" ht="13.8" x14ac:dyDescent="0.3">
      <c r="A143" s="26" t="s">
        <v>159</v>
      </c>
      <c r="B143" s="26">
        <v>14005</v>
      </c>
      <c r="C143" s="27">
        <v>256</v>
      </c>
      <c r="D143" s="28">
        <v>250.38716407300001</v>
      </c>
      <c r="E143" s="28">
        <f t="shared" si="9"/>
        <v>1.0224166280559157</v>
      </c>
      <c r="F143" s="28">
        <v>9.1999999999999993</v>
      </c>
      <c r="G143" s="29">
        <v>1.8570000000000002</v>
      </c>
      <c r="H143" s="30" t="s">
        <v>10</v>
      </c>
      <c r="I143" s="30" t="str">
        <f t="shared" si="10"/>
        <v>No</v>
      </c>
      <c r="J143" s="31">
        <f t="shared" si="11"/>
        <v>0</v>
      </c>
      <c r="K143" s="32">
        <f t="shared" si="8"/>
        <v>0</v>
      </c>
    </row>
    <row r="144" spans="1:11" s="20" customFormat="1" ht="13.8" x14ac:dyDescent="0.3">
      <c r="A144" s="26" t="s">
        <v>160</v>
      </c>
      <c r="B144" s="26">
        <v>18005</v>
      </c>
      <c r="C144" s="27">
        <v>532.35</v>
      </c>
      <c r="D144" s="28">
        <v>494.47952232199998</v>
      </c>
      <c r="E144" s="28">
        <f t="shared" si="9"/>
        <v>1.0765865439688302</v>
      </c>
      <c r="F144" s="28">
        <v>10.199999999999999</v>
      </c>
      <c r="G144" s="29">
        <v>1.32</v>
      </c>
      <c r="H144" s="30" t="s">
        <v>10</v>
      </c>
      <c r="I144" s="30" t="str">
        <f t="shared" si="10"/>
        <v>No</v>
      </c>
      <c r="J144" s="31">
        <f t="shared" si="11"/>
        <v>0</v>
      </c>
      <c r="K144" s="32">
        <f t="shared" si="8"/>
        <v>0</v>
      </c>
    </row>
    <row r="145" spans="1:11" s="20" customFormat="1" ht="13.8" x14ac:dyDescent="0.3">
      <c r="A145" s="26" t="s">
        <v>161</v>
      </c>
      <c r="B145" s="26">
        <v>36002</v>
      </c>
      <c r="C145" s="27">
        <v>413.6</v>
      </c>
      <c r="D145" s="28">
        <v>746.63849647000006</v>
      </c>
      <c r="E145" s="28">
        <f t="shared" si="9"/>
        <v>0.55394947080205703</v>
      </c>
      <c r="F145" s="28">
        <v>14.7</v>
      </c>
      <c r="G145" s="29">
        <v>1.32</v>
      </c>
      <c r="H145" s="30" t="s">
        <v>10</v>
      </c>
      <c r="I145" s="30" t="str">
        <f t="shared" si="10"/>
        <v>No</v>
      </c>
      <c r="J145" s="31">
        <f t="shared" si="11"/>
        <v>0</v>
      </c>
      <c r="K145" s="32">
        <f t="shared" si="8"/>
        <v>0</v>
      </c>
    </row>
    <row r="146" spans="1:11" s="20" customFormat="1" ht="13.8" x14ac:dyDescent="0.3">
      <c r="A146" s="26" t="s">
        <v>162</v>
      </c>
      <c r="B146" s="26">
        <v>49007</v>
      </c>
      <c r="C146" s="27">
        <v>1422.49</v>
      </c>
      <c r="D146" s="28">
        <v>165.0859289</v>
      </c>
      <c r="E146" s="28">
        <f t="shared" si="9"/>
        <v>8.6166641183675097</v>
      </c>
      <c r="F146" s="28">
        <v>7.8</v>
      </c>
      <c r="G146" s="29">
        <v>1.4710000000000001</v>
      </c>
      <c r="H146" s="30" t="s">
        <v>10</v>
      </c>
      <c r="I146" s="30" t="str">
        <f t="shared" si="10"/>
        <v>No</v>
      </c>
      <c r="J146" s="31">
        <f t="shared" si="11"/>
        <v>0</v>
      </c>
      <c r="K146" s="32">
        <f t="shared" si="8"/>
        <v>0</v>
      </c>
    </row>
    <row r="147" spans="1:11" s="20" customFormat="1" ht="13.8" x14ac:dyDescent="0.3">
      <c r="A147" s="26" t="s">
        <v>163</v>
      </c>
      <c r="B147" s="26">
        <v>1003</v>
      </c>
      <c r="C147" s="27">
        <v>117</v>
      </c>
      <c r="D147" s="28">
        <v>245.8492736</v>
      </c>
      <c r="E147" s="28">
        <f t="shared" si="9"/>
        <v>0.4759013451077368</v>
      </c>
      <c r="F147" s="28">
        <v>11.2</v>
      </c>
      <c r="G147" s="29">
        <v>1.9700000000000002</v>
      </c>
      <c r="H147" s="30" t="s">
        <v>10</v>
      </c>
      <c r="I147" s="30" t="str">
        <f t="shared" si="10"/>
        <v>No</v>
      </c>
      <c r="J147" s="31">
        <f t="shared" si="11"/>
        <v>0</v>
      </c>
      <c r="K147" s="32">
        <f t="shared" si="8"/>
        <v>0</v>
      </c>
    </row>
    <row r="148" spans="1:11" s="20" customFormat="1" ht="13.8" x14ac:dyDescent="0.3">
      <c r="A148" s="26" t="s">
        <v>164</v>
      </c>
      <c r="B148" s="26">
        <v>47001</v>
      </c>
      <c r="C148" s="27">
        <v>402</v>
      </c>
      <c r="D148" s="28">
        <v>914.22660770000005</v>
      </c>
      <c r="E148" s="28">
        <f t="shared" si="9"/>
        <v>0.43971592667965181</v>
      </c>
      <c r="F148" s="28">
        <v>19</v>
      </c>
      <c r="G148" s="29">
        <v>1.32</v>
      </c>
      <c r="H148" s="30" t="s">
        <v>10</v>
      </c>
      <c r="I148" s="30" t="str">
        <f t="shared" si="10"/>
        <v>Yes</v>
      </c>
      <c r="J148" s="31">
        <f t="shared" si="11"/>
        <v>1</v>
      </c>
      <c r="K148" s="32">
        <f t="shared" si="8"/>
        <v>16177</v>
      </c>
    </row>
    <row r="149" spans="1:11" s="20" customFormat="1" ht="13.8" x14ac:dyDescent="0.3">
      <c r="A149" s="26" t="s">
        <v>165</v>
      </c>
      <c r="B149" s="26">
        <v>12003</v>
      </c>
      <c r="C149" s="27">
        <v>317.10000000000002</v>
      </c>
      <c r="D149" s="28">
        <v>301.5438200910001</v>
      </c>
      <c r="E149" s="28">
        <f t="shared" si="9"/>
        <v>1.0515884553837163</v>
      </c>
      <c r="F149" s="28">
        <v>17.2</v>
      </c>
      <c r="G149" s="29">
        <v>1.32</v>
      </c>
      <c r="H149" s="30" t="s">
        <v>10</v>
      </c>
      <c r="I149" s="30" t="str">
        <f t="shared" si="10"/>
        <v>No</v>
      </c>
      <c r="J149" s="31">
        <f t="shared" si="11"/>
        <v>0</v>
      </c>
      <c r="K149" s="32">
        <f t="shared" si="8"/>
        <v>0</v>
      </c>
    </row>
    <row r="150" spans="1:11" s="20" customFormat="1" ht="13.8" x14ac:dyDescent="0.3">
      <c r="A150" s="26" t="s">
        <v>166</v>
      </c>
      <c r="B150" s="26">
        <v>54007</v>
      </c>
      <c r="C150" s="27">
        <v>217</v>
      </c>
      <c r="D150" s="28">
        <v>224.89486556</v>
      </c>
      <c r="E150" s="28">
        <f t="shared" si="9"/>
        <v>0.96489530545599</v>
      </c>
      <c r="F150" s="28">
        <v>11.3</v>
      </c>
      <c r="G150" s="29">
        <v>1.32</v>
      </c>
      <c r="H150" s="30" t="s">
        <v>10</v>
      </c>
      <c r="I150" s="30" t="str">
        <f t="shared" si="10"/>
        <v>No</v>
      </c>
      <c r="J150" s="31">
        <f t="shared" si="11"/>
        <v>0</v>
      </c>
      <c r="K150" s="32">
        <f t="shared" si="8"/>
        <v>0</v>
      </c>
    </row>
    <row r="151" spans="1:11" s="20" customFormat="1" ht="13.8" x14ac:dyDescent="0.3">
      <c r="A151" s="26" t="s">
        <v>167</v>
      </c>
      <c r="B151" s="26">
        <v>59002</v>
      </c>
      <c r="C151" s="27">
        <v>782.1</v>
      </c>
      <c r="D151" s="28">
        <v>1187.9751826000002</v>
      </c>
      <c r="E151" s="28">
        <f t="shared" si="9"/>
        <v>0.65834708624829819</v>
      </c>
      <c r="F151" s="28">
        <v>10.1</v>
      </c>
      <c r="G151" s="29">
        <v>1.32</v>
      </c>
      <c r="H151" s="30" t="s">
        <v>10</v>
      </c>
      <c r="I151" s="30" t="str">
        <f t="shared" si="10"/>
        <v>No</v>
      </c>
      <c r="J151" s="31">
        <f t="shared" si="11"/>
        <v>0</v>
      </c>
      <c r="K151" s="32">
        <f t="shared" si="8"/>
        <v>0</v>
      </c>
    </row>
    <row r="152" spans="1:11" s="20" customFormat="1" ht="13.8" x14ac:dyDescent="0.3">
      <c r="A152" s="26" t="s">
        <v>168</v>
      </c>
      <c r="B152" s="26">
        <v>2006</v>
      </c>
      <c r="C152" s="27">
        <v>303</v>
      </c>
      <c r="D152" s="28">
        <v>402.40589949000002</v>
      </c>
      <c r="E152" s="28">
        <f t="shared" si="9"/>
        <v>0.75297106822741722</v>
      </c>
      <c r="F152" s="28">
        <v>12.9</v>
      </c>
      <c r="G152" s="29">
        <v>1.32</v>
      </c>
      <c r="H152" s="30" t="s">
        <v>10</v>
      </c>
      <c r="I152" s="30" t="str">
        <f t="shared" si="10"/>
        <v>No</v>
      </c>
      <c r="J152" s="31">
        <f t="shared" si="11"/>
        <v>0</v>
      </c>
      <c r="K152" s="32">
        <f t="shared" si="8"/>
        <v>0</v>
      </c>
    </row>
    <row r="153" spans="1:11" s="20" customFormat="1" ht="13.8" x14ac:dyDescent="0.3">
      <c r="A153" s="26" t="s">
        <v>169</v>
      </c>
      <c r="B153" s="26">
        <v>55004</v>
      </c>
      <c r="C153" s="27">
        <v>249.25</v>
      </c>
      <c r="D153" s="28">
        <v>219.9911003</v>
      </c>
      <c r="E153" s="28">
        <f t="shared" si="9"/>
        <v>1.1330003789248742</v>
      </c>
      <c r="F153" s="28">
        <v>8.8000000000000007</v>
      </c>
      <c r="G153" s="29">
        <v>1.32</v>
      </c>
      <c r="H153" s="30" t="s">
        <v>10</v>
      </c>
      <c r="I153" s="30" t="str">
        <f t="shared" si="10"/>
        <v>No</v>
      </c>
      <c r="J153" s="31">
        <f t="shared" si="11"/>
        <v>0</v>
      </c>
      <c r="K153" s="32">
        <f t="shared" si="8"/>
        <v>0</v>
      </c>
    </row>
    <row r="154" spans="1:11" s="20" customFormat="1" ht="13.8" x14ac:dyDescent="0.3">
      <c r="A154" s="26" t="s">
        <v>170</v>
      </c>
      <c r="B154" s="26">
        <v>63003</v>
      </c>
      <c r="C154" s="27">
        <v>2909.0699999999997</v>
      </c>
      <c r="D154" s="28">
        <v>216.3910065</v>
      </c>
      <c r="E154" s="28">
        <f t="shared" si="9"/>
        <v>13.443580891149464</v>
      </c>
      <c r="F154" s="28">
        <v>11.8</v>
      </c>
      <c r="G154" s="29">
        <v>1.484</v>
      </c>
      <c r="H154" s="30" t="s">
        <v>10</v>
      </c>
      <c r="I154" s="30" t="str">
        <f t="shared" si="10"/>
        <v>No</v>
      </c>
      <c r="J154" s="31">
        <f t="shared" si="11"/>
        <v>0</v>
      </c>
      <c r="K154" s="32">
        <f t="shared" si="8"/>
        <v>0</v>
      </c>
    </row>
    <row r="155" spans="1:11" s="20" customFormat="1" ht="13.8" x14ac:dyDescent="0.3">
      <c r="A155" s="31"/>
      <c r="B155" s="31"/>
      <c r="C155" s="27">
        <f>SUM(C7:C154)</f>
        <v>138293.24</v>
      </c>
      <c r="D155" s="27">
        <f>SUM(D7:D154)</f>
        <v>77115.800011125</v>
      </c>
      <c r="E155" s="31"/>
      <c r="F155" s="28"/>
      <c r="G155" s="29"/>
      <c r="H155" s="31"/>
      <c r="I155" s="31"/>
      <c r="J155" s="31"/>
      <c r="K155" s="32">
        <f>SUM(K7:K154)</f>
        <v>2033714</v>
      </c>
    </row>
    <row r="156" spans="1:11" x14ac:dyDescent="0.25">
      <c r="A156" s="2" t="s">
        <v>2</v>
      </c>
      <c r="K156" s="33"/>
    </row>
    <row r="157" spans="1:11" x14ac:dyDescent="0.25">
      <c r="K157" s="33"/>
    </row>
    <row r="158" spans="1:11" x14ac:dyDescent="0.25">
      <c r="K158" s="33"/>
    </row>
    <row r="159" spans="1:11" x14ac:dyDescent="0.25">
      <c r="K159" s="33"/>
    </row>
    <row r="160" spans="1:11" x14ac:dyDescent="0.25">
      <c r="K160" s="33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Sparsity</vt:lpstr>
      <vt:lpstr>'FY2024 Sparsity'!Print_Area</vt:lpstr>
      <vt:lpstr>'FY2024 Sparsity'!Print_Titles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2024-05-22T22:08:36Z</dcterms:created>
  <dcterms:modified xsi:type="dcterms:W3CDTF">2024-05-22T22:32:01Z</dcterms:modified>
</cp:coreProperties>
</file>