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tate Aid\1. State Aid Calculations\FY2025 State Aid\WEB Documents\"/>
    </mc:Choice>
  </mc:AlternateContent>
  <xr:revisionPtr revIDLastSave="0" documentId="8_{0016C760-2701-46D0-AE8D-8D32ABEB3C81}" xr6:coauthVersionLast="47" xr6:coauthVersionMax="47" xr10:uidLastSave="{00000000-0000-0000-0000-000000000000}"/>
  <bookViews>
    <workbookView xWindow="28680" yWindow="-120" windowWidth="29040" windowHeight="15720" xr2:uid="{9F7C1A30-A62E-4A2C-9312-1394EACC696B}"/>
  </bookViews>
  <sheets>
    <sheet name="FY2025 Sparsity" sheetId="1" r:id="rId1"/>
  </sheets>
  <externalReferences>
    <externalReference r:id="rId2"/>
    <externalReference r:id="rId3"/>
    <externalReference r:id="rId4"/>
    <externalReference r:id="rId5"/>
  </externalReferences>
  <definedNames>
    <definedName name="_51002">[1]Districts!#REF!</definedName>
    <definedName name="_xlnm._FilterDatabase" localSheetId="0" hidden="1">'FY2025 Sparsity'!$A$6:$K$157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[3]Districts!#REF!</definedName>
    <definedName name="jolene" hidden="1">[4]LEVIES97!$A$6:$AA$182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'FY2025 Sparsity'!$A$1:$K$155</definedName>
    <definedName name="_xlnm.Print_Titles" localSheetId="0">'FY2025 Sparsity'!$4:$6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ot_Number_Of_Teachers">#REF!</definedName>
    <definedName name="Total_Expenditure">#REF!</definedName>
    <definedName name="TOTAL_INSTRUCTIONAL_STAFF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4" i="1" l="1"/>
  <c r="E154" i="1"/>
  <c r="I153" i="1"/>
  <c r="E153" i="1"/>
  <c r="E152" i="1"/>
  <c r="I151" i="1"/>
  <c r="E151" i="1"/>
  <c r="I150" i="1"/>
  <c r="E149" i="1"/>
  <c r="I148" i="1"/>
  <c r="E148" i="1"/>
  <c r="E147" i="1"/>
  <c r="E145" i="1"/>
  <c r="I145" i="1" s="1"/>
  <c r="E144" i="1"/>
  <c r="I143" i="1"/>
  <c r="E143" i="1"/>
  <c r="I142" i="1"/>
  <c r="E141" i="1"/>
  <c r="I140" i="1"/>
  <c r="E140" i="1"/>
  <c r="E139" i="1"/>
  <c r="I137" i="1"/>
  <c r="E137" i="1"/>
  <c r="E136" i="1"/>
  <c r="I135" i="1"/>
  <c r="E135" i="1"/>
  <c r="I134" i="1"/>
  <c r="E133" i="1"/>
  <c r="I132" i="1"/>
  <c r="E132" i="1"/>
  <c r="E131" i="1"/>
  <c r="E129" i="1"/>
  <c r="E128" i="1"/>
  <c r="I127" i="1"/>
  <c r="E127" i="1"/>
  <c r="I126" i="1"/>
  <c r="E125" i="1"/>
  <c r="I124" i="1"/>
  <c r="E124" i="1"/>
  <c r="E123" i="1"/>
  <c r="I121" i="1"/>
  <c r="E121" i="1"/>
  <c r="E120" i="1"/>
  <c r="I119" i="1"/>
  <c r="E119" i="1"/>
  <c r="E117" i="1"/>
  <c r="I116" i="1"/>
  <c r="E116" i="1"/>
  <c r="E115" i="1"/>
  <c r="I113" i="1"/>
  <c r="E113" i="1"/>
  <c r="E112" i="1"/>
  <c r="I111" i="1"/>
  <c r="E111" i="1"/>
  <c r="I110" i="1"/>
  <c r="E109" i="1"/>
  <c r="I108" i="1"/>
  <c r="E108" i="1"/>
  <c r="E107" i="1"/>
  <c r="I105" i="1"/>
  <c r="E104" i="1"/>
  <c r="I103" i="1"/>
  <c r="E103" i="1"/>
  <c r="I102" i="1"/>
  <c r="E101" i="1"/>
  <c r="I100" i="1"/>
  <c r="E100" i="1"/>
  <c r="E99" i="1"/>
  <c r="E96" i="1"/>
  <c r="I95" i="1"/>
  <c r="E95" i="1"/>
  <c r="I94" i="1"/>
  <c r="E93" i="1"/>
  <c r="I92" i="1"/>
  <c r="E92" i="1"/>
  <c r="E91" i="1"/>
  <c r="E88" i="1"/>
  <c r="I86" i="1"/>
  <c r="E85" i="1"/>
  <c r="I84" i="1"/>
  <c r="E84" i="1"/>
  <c r="E83" i="1"/>
  <c r="I81" i="1"/>
  <c r="E80" i="1"/>
  <c r="I79" i="1"/>
  <c r="E77" i="1"/>
  <c r="I76" i="1"/>
  <c r="E76" i="1"/>
  <c r="E75" i="1"/>
  <c r="E72" i="1"/>
  <c r="I71" i="1"/>
  <c r="I70" i="1"/>
  <c r="E70" i="1"/>
  <c r="E69" i="1"/>
  <c r="I69" i="1" s="1"/>
  <c r="K68" i="1"/>
  <c r="J68" i="1"/>
  <c r="I68" i="1"/>
  <c r="E68" i="1"/>
  <c r="I67" i="1"/>
  <c r="J67" i="1" s="1"/>
  <c r="E67" i="1"/>
  <c r="E66" i="1"/>
  <c r="I66" i="1" s="1"/>
  <c r="K65" i="1"/>
  <c r="J65" i="1"/>
  <c r="I65" i="1"/>
  <c r="E65" i="1"/>
  <c r="E64" i="1"/>
  <c r="I64" i="1"/>
  <c r="E63" i="1"/>
  <c r="I63" i="1"/>
  <c r="E62" i="1"/>
  <c r="I62" i="1"/>
  <c r="E61" i="1"/>
  <c r="I61" i="1"/>
  <c r="E60" i="1"/>
  <c r="I60" i="1"/>
  <c r="E59" i="1"/>
  <c r="I59" i="1"/>
  <c r="E58" i="1"/>
  <c r="I58" i="1"/>
  <c r="I57" i="1"/>
  <c r="J57" i="1" s="1"/>
  <c r="E57" i="1"/>
  <c r="E56" i="1"/>
  <c r="I56" i="1" s="1"/>
  <c r="E55" i="1"/>
  <c r="I55" i="1" s="1"/>
  <c r="E54" i="1"/>
  <c r="I54" i="1" s="1"/>
  <c r="E53" i="1"/>
  <c r="I53" i="1"/>
  <c r="E52" i="1"/>
  <c r="I52" i="1"/>
  <c r="E51" i="1"/>
  <c r="I51" i="1"/>
  <c r="E50" i="1"/>
  <c r="I50" i="1"/>
  <c r="E49" i="1"/>
  <c r="I49" i="1"/>
  <c r="E48" i="1"/>
  <c r="I48" i="1" s="1"/>
  <c r="E47" i="1"/>
  <c r="I47" i="1" s="1"/>
  <c r="E46" i="1"/>
  <c r="I46" i="1"/>
  <c r="E45" i="1"/>
  <c r="I45" i="1" s="1"/>
  <c r="E44" i="1"/>
  <c r="I44" i="1"/>
  <c r="E43" i="1"/>
  <c r="I43" i="1" s="1"/>
  <c r="E42" i="1"/>
  <c r="I42" i="1"/>
  <c r="E41" i="1"/>
  <c r="I41" i="1"/>
  <c r="E40" i="1"/>
  <c r="I40" i="1"/>
  <c r="E39" i="1"/>
  <c r="I39" i="1"/>
  <c r="E38" i="1"/>
  <c r="I38" i="1"/>
  <c r="E37" i="1"/>
  <c r="I37" i="1"/>
  <c r="E36" i="1"/>
  <c r="I36" i="1"/>
  <c r="J36" i="1" s="1"/>
  <c r="E35" i="1"/>
  <c r="I35" i="1"/>
  <c r="E34" i="1"/>
  <c r="I34" i="1"/>
  <c r="E33" i="1"/>
  <c r="E32" i="1"/>
  <c r="I32" i="1"/>
  <c r="E31" i="1"/>
  <c r="I31" i="1"/>
  <c r="E30" i="1"/>
  <c r="I30" i="1"/>
  <c r="E29" i="1"/>
  <c r="I29" i="1"/>
  <c r="E28" i="1"/>
  <c r="I28" i="1"/>
  <c r="E27" i="1"/>
  <c r="I27" i="1"/>
  <c r="E26" i="1"/>
  <c r="I26" i="1"/>
  <c r="E25" i="1"/>
  <c r="I25" i="1"/>
  <c r="E24" i="1"/>
  <c r="E23" i="1"/>
  <c r="I23" i="1"/>
  <c r="E22" i="1"/>
  <c r="I22" i="1"/>
  <c r="E21" i="1"/>
  <c r="I21" i="1"/>
  <c r="E20" i="1"/>
  <c r="I20" i="1"/>
  <c r="E19" i="1"/>
  <c r="E18" i="1"/>
  <c r="I18" i="1"/>
  <c r="E17" i="1"/>
  <c r="I17" i="1"/>
  <c r="E16" i="1"/>
  <c r="E15" i="1"/>
  <c r="I15" i="1"/>
  <c r="E14" i="1"/>
  <c r="I14" i="1"/>
  <c r="E13" i="1"/>
  <c r="I13" i="1"/>
  <c r="E12" i="1"/>
  <c r="I12" i="1"/>
  <c r="E11" i="1"/>
  <c r="I11" i="1"/>
  <c r="E10" i="1"/>
  <c r="I10" i="1"/>
  <c r="E9" i="1"/>
  <c r="I9" i="1"/>
  <c r="E8" i="1"/>
  <c r="D155" i="1"/>
  <c r="I7" i="1"/>
  <c r="K67" i="1" l="1"/>
  <c r="K57" i="1"/>
  <c r="I129" i="1"/>
  <c r="K129" i="1" s="1"/>
  <c r="J47" i="1"/>
  <c r="K47" i="1" s="1"/>
  <c r="K59" i="1"/>
  <c r="J59" i="1"/>
  <c r="K52" i="1"/>
  <c r="J52" i="1"/>
  <c r="I8" i="1"/>
  <c r="K10" i="1"/>
  <c r="J10" i="1"/>
  <c r="K12" i="1"/>
  <c r="J12" i="1"/>
  <c r="K14" i="1"/>
  <c r="J14" i="1"/>
  <c r="I16" i="1"/>
  <c r="K18" i="1"/>
  <c r="J18" i="1"/>
  <c r="K20" i="1"/>
  <c r="J20" i="1"/>
  <c r="K22" i="1"/>
  <c r="J22" i="1"/>
  <c r="I24" i="1"/>
  <c r="K26" i="1"/>
  <c r="J26" i="1"/>
  <c r="K28" i="1"/>
  <c r="J28" i="1"/>
  <c r="K30" i="1"/>
  <c r="J30" i="1"/>
  <c r="K32" i="1"/>
  <c r="J32" i="1"/>
  <c r="K34" i="1"/>
  <c r="J34" i="1"/>
  <c r="K41" i="1"/>
  <c r="J41" i="1"/>
  <c r="K49" i="1"/>
  <c r="J49" i="1"/>
  <c r="K61" i="1"/>
  <c r="J61" i="1"/>
  <c r="K62" i="1"/>
  <c r="J62" i="1"/>
  <c r="J55" i="1"/>
  <c r="K55" i="1" s="1"/>
  <c r="K38" i="1"/>
  <c r="J38" i="1"/>
  <c r="J54" i="1"/>
  <c r="K54" i="1" s="1"/>
  <c r="J148" i="1"/>
  <c r="K148" i="1" s="1"/>
  <c r="J43" i="1"/>
  <c r="K43" i="1" s="1"/>
  <c r="K63" i="1"/>
  <c r="J63" i="1"/>
  <c r="J69" i="1"/>
  <c r="K69" i="1" s="1"/>
  <c r="K50" i="1"/>
  <c r="J50" i="1"/>
  <c r="K142" i="1"/>
  <c r="J142" i="1"/>
  <c r="K39" i="1"/>
  <c r="J39" i="1"/>
  <c r="J84" i="1"/>
  <c r="K84" i="1" s="1"/>
  <c r="K44" i="1"/>
  <c r="J44" i="1"/>
  <c r="K150" i="1"/>
  <c r="J150" i="1"/>
  <c r="J46" i="1"/>
  <c r="K46" i="1" s="1"/>
  <c r="K58" i="1"/>
  <c r="J58" i="1"/>
  <c r="K126" i="1"/>
  <c r="J126" i="1"/>
  <c r="K51" i="1"/>
  <c r="J51" i="1"/>
  <c r="K40" i="1"/>
  <c r="J40" i="1"/>
  <c r="K48" i="1"/>
  <c r="J48" i="1"/>
  <c r="J56" i="1"/>
  <c r="K56" i="1" s="1"/>
  <c r="K60" i="1"/>
  <c r="J60" i="1"/>
  <c r="K42" i="1"/>
  <c r="J42" i="1"/>
  <c r="J92" i="1"/>
  <c r="K92" i="1" s="1"/>
  <c r="K64" i="1"/>
  <c r="J64" i="1"/>
  <c r="K134" i="1"/>
  <c r="J134" i="1"/>
  <c r="K7" i="1"/>
  <c r="J7" i="1"/>
  <c r="K9" i="1"/>
  <c r="J9" i="1"/>
  <c r="K11" i="1"/>
  <c r="J11" i="1"/>
  <c r="K13" i="1"/>
  <c r="J13" i="1"/>
  <c r="K15" i="1"/>
  <c r="J15" i="1"/>
  <c r="K17" i="1"/>
  <c r="J17" i="1"/>
  <c r="I19" i="1"/>
  <c r="K21" i="1"/>
  <c r="J21" i="1"/>
  <c r="K23" i="1"/>
  <c r="J23" i="1"/>
  <c r="K25" i="1"/>
  <c r="J25" i="1"/>
  <c r="K27" i="1"/>
  <c r="J27" i="1"/>
  <c r="K29" i="1"/>
  <c r="J29" i="1"/>
  <c r="K31" i="1"/>
  <c r="J31" i="1"/>
  <c r="I33" i="1"/>
  <c r="K35" i="1"/>
  <c r="J35" i="1"/>
  <c r="K37" i="1"/>
  <c r="J37" i="1"/>
  <c r="J45" i="1"/>
  <c r="K45" i="1" s="1"/>
  <c r="K53" i="1"/>
  <c r="J53" i="1"/>
  <c r="J66" i="1"/>
  <c r="K66" i="1" s="1"/>
  <c r="K86" i="1"/>
  <c r="J86" i="1"/>
  <c r="K94" i="1"/>
  <c r="J94" i="1"/>
  <c r="J132" i="1"/>
  <c r="K132" i="1" s="1"/>
  <c r="K103" i="1"/>
  <c r="J103" i="1"/>
  <c r="K135" i="1"/>
  <c r="J135" i="1"/>
  <c r="K100" i="1"/>
  <c r="J100" i="1"/>
  <c r="K70" i="1"/>
  <c r="J70" i="1"/>
  <c r="E74" i="1"/>
  <c r="E82" i="1"/>
  <c r="E90" i="1"/>
  <c r="E98" i="1"/>
  <c r="K102" i="1"/>
  <c r="J102" i="1"/>
  <c r="E106" i="1"/>
  <c r="K110" i="1"/>
  <c r="J110" i="1"/>
  <c r="E114" i="1"/>
  <c r="E122" i="1"/>
  <c r="I122" i="1" s="1"/>
  <c r="E130" i="1"/>
  <c r="E138" i="1"/>
  <c r="E146" i="1"/>
  <c r="K119" i="1"/>
  <c r="J119" i="1"/>
  <c r="K151" i="1"/>
  <c r="J151" i="1"/>
  <c r="K124" i="1"/>
  <c r="J124" i="1"/>
  <c r="K105" i="1"/>
  <c r="J105" i="1"/>
  <c r="E71" i="1"/>
  <c r="I75" i="1"/>
  <c r="E79" i="1"/>
  <c r="I83" i="1"/>
  <c r="E87" i="1"/>
  <c r="I87" i="1" s="1"/>
  <c r="I91" i="1"/>
  <c r="I99" i="1"/>
  <c r="I107" i="1"/>
  <c r="I115" i="1"/>
  <c r="I123" i="1"/>
  <c r="I131" i="1"/>
  <c r="I139" i="1"/>
  <c r="I147" i="1"/>
  <c r="K108" i="1"/>
  <c r="J108" i="1"/>
  <c r="K140" i="1"/>
  <c r="J140" i="1"/>
  <c r="K145" i="1"/>
  <c r="J145" i="1"/>
  <c r="I72" i="1"/>
  <c r="I80" i="1"/>
  <c r="I88" i="1"/>
  <c r="I96" i="1"/>
  <c r="I104" i="1"/>
  <c r="I112" i="1"/>
  <c r="I120" i="1"/>
  <c r="I128" i="1"/>
  <c r="I136" i="1"/>
  <c r="I144" i="1"/>
  <c r="I152" i="1"/>
  <c r="K71" i="1"/>
  <c r="J71" i="1"/>
  <c r="K111" i="1"/>
  <c r="J111" i="1"/>
  <c r="K127" i="1"/>
  <c r="J127" i="1"/>
  <c r="K143" i="1"/>
  <c r="J143" i="1"/>
  <c r="E7" i="1"/>
  <c r="K76" i="1"/>
  <c r="J76" i="1"/>
  <c r="K116" i="1"/>
  <c r="J116" i="1"/>
  <c r="K81" i="1"/>
  <c r="J81" i="1"/>
  <c r="K113" i="1"/>
  <c r="J113" i="1"/>
  <c r="K121" i="1"/>
  <c r="J121" i="1"/>
  <c r="K137" i="1"/>
  <c r="J137" i="1"/>
  <c r="K153" i="1"/>
  <c r="J153" i="1"/>
  <c r="E73" i="1"/>
  <c r="I73" i="1" s="1"/>
  <c r="I77" i="1"/>
  <c r="E81" i="1"/>
  <c r="I85" i="1"/>
  <c r="E89" i="1"/>
  <c r="I89" i="1" s="1"/>
  <c r="I93" i="1"/>
  <c r="E97" i="1"/>
  <c r="I97" i="1" s="1"/>
  <c r="I101" i="1"/>
  <c r="E105" i="1"/>
  <c r="I109" i="1"/>
  <c r="I117" i="1"/>
  <c r="I125" i="1"/>
  <c r="I133" i="1"/>
  <c r="I141" i="1"/>
  <c r="I149" i="1"/>
  <c r="K79" i="1"/>
  <c r="J79" i="1"/>
  <c r="K95" i="1"/>
  <c r="J95" i="1"/>
  <c r="C155" i="1"/>
  <c r="I74" i="1"/>
  <c r="E78" i="1"/>
  <c r="I78" i="1" s="1"/>
  <c r="I82" i="1"/>
  <c r="E86" i="1"/>
  <c r="I90" i="1"/>
  <c r="E94" i="1"/>
  <c r="I98" i="1"/>
  <c r="E102" i="1"/>
  <c r="I106" i="1"/>
  <c r="E110" i="1"/>
  <c r="I114" i="1"/>
  <c r="E118" i="1"/>
  <c r="I118" i="1" s="1"/>
  <c r="E126" i="1"/>
  <c r="I130" i="1"/>
  <c r="E134" i="1"/>
  <c r="I138" i="1"/>
  <c r="E142" i="1"/>
  <c r="I146" i="1"/>
  <c r="E150" i="1"/>
  <c r="K154" i="1"/>
  <c r="J154" i="1"/>
  <c r="J129" i="1" l="1"/>
  <c r="K118" i="1"/>
  <c r="J118" i="1"/>
  <c r="K78" i="1"/>
  <c r="J78" i="1"/>
  <c r="K141" i="1"/>
  <c r="J141" i="1"/>
  <c r="K131" i="1"/>
  <c r="J131" i="1"/>
  <c r="K106" i="1"/>
  <c r="J106" i="1"/>
  <c r="K120" i="1"/>
  <c r="J120" i="1"/>
  <c r="K115" i="1"/>
  <c r="J115" i="1"/>
  <c r="K130" i="1"/>
  <c r="J130" i="1"/>
  <c r="K98" i="1"/>
  <c r="J98" i="1"/>
  <c r="K117" i="1"/>
  <c r="J117" i="1"/>
  <c r="K104" i="1"/>
  <c r="J104" i="1"/>
  <c r="J107" i="1"/>
  <c r="K107" i="1" s="1"/>
  <c r="K128" i="1"/>
  <c r="J128" i="1"/>
  <c r="K138" i="1"/>
  <c r="J138" i="1"/>
  <c r="K123" i="1"/>
  <c r="J123" i="1"/>
  <c r="K33" i="1"/>
  <c r="J33" i="1"/>
  <c r="K24" i="1"/>
  <c r="J24" i="1"/>
  <c r="K85" i="1"/>
  <c r="J85" i="1"/>
  <c r="J77" i="1"/>
  <c r="K77" i="1" s="1"/>
  <c r="J96" i="1"/>
  <c r="K96" i="1" s="1"/>
  <c r="K99" i="1"/>
  <c r="J99" i="1"/>
  <c r="K93" i="1"/>
  <c r="J93" i="1"/>
  <c r="K74" i="1"/>
  <c r="J74" i="1"/>
  <c r="K125" i="1"/>
  <c r="J125" i="1"/>
  <c r="J122" i="1"/>
  <c r="K122" i="1" s="1"/>
  <c r="K90" i="1"/>
  <c r="J90" i="1"/>
  <c r="J73" i="1"/>
  <c r="K73" i="1" s="1"/>
  <c r="K152" i="1"/>
  <c r="J152" i="1"/>
  <c r="K88" i="1"/>
  <c r="J88" i="1"/>
  <c r="J91" i="1"/>
  <c r="K91" i="1" s="1"/>
  <c r="J89" i="1"/>
  <c r="K89" i="1" s="1"/>
  <c r="K75" i="1"/>
  <c r="J75" i="1"/>
  <c r="K112" i="1"/>
  <c r="J112" i="1"/>
  <c r="J109" i="1"/>
  <c r="K109" i="1" s="1"/>
  <c r="J101" i="1"/>
  <c r="K101" i="1" s="1"/>
  <c r="K144" i="1"/>
  <c r="J144" i="1"/>
  <c r="K80" i="1"/>
  <c r="J80" i="1"/>
  <c r="K147" i="1"/>
  <c r="J147" i="1"/>
  <c r="K87" i="1"/>
  <c r="J87" i="1"/>
  <c r="J19" i="1"/>
  <c r="K19" i="1" s="1"/>
  <c r="J16" i="1"/>
  <c r="K16" i="1" s="1"/>
  <c r="K133" i="1"/>
  <c r="J133" i="1"/>
  <c r="K146" i="1"/>
  <c r="J146" i="1"/>
  <c r="K114" i="1"/>
  <c r="J114" i="1"/>
  <c r="K82" i="1"/>
  <c r="J82" i="1"/>
  <c r="K149" i="1"/>
  <c r="J149" i="1"/>
  <c r="K97" i="1"/>
  <c r="J97" i="1"/>
  <c r="K136" i="1"/>
  <c r="J136" i="1"/>
  <c r="K72" i="1"/>
  <c r="J72" i="1"/>
  <c r="J139" i="1"/>
  <c r="K139" i="1" s="1"/>
  <c r="J83" i="1"/>
  <c r="K83" i="1" s="1"/>
  <c r="J8" i="1"/>
  <c r="K8" i="1" s="1"/>
  <c r="K155" i="1" l="1"/>
</calcChain>
</file>

<file path=xl/sharedStrings.xml><?xml version="1.0" encoding="utf-8"?>
<sst xmlns="http://schemas.openxmlformats.org/spreadsheetml/2006/main" count="319" uniqueCount="171">
  <si>
    <t>FY2025 Sparsity</t>
  </si>
  <si>
    <t>as of 2/7/2025</t>
  </si>
  <si>
    <t xml:space="preserve"> </t>
  </si>
  <si>
    <t>Per Student Equivalent</t>
  </si>
  <si>
    <t>Maximum</t>
  </si>
  <si>
    <t>Requirement</t>
  </si>
  <si>
    <t>&lt;=500</t>
  </si>
  <si>
    <t>&gt;=400</t>
  </si>
  <si>
    <t>&lt;=.5</t>
  </si>
  <si>
    <t>&gt;=15</t>
  </si>
  <si>
    <t>Yes</t>
  </si>
  <si>
    <t>District Name</t>
  </si>
  <si>
    <t>Dist #</t>
  </si>
  <si>
    <t xml:space="preserve">Fall 2024
State Aid Fall Enrollment </t>
  </si>
  <si>
    <t>24-25 
Land Area</t>
  </si>
  <si>
    <t>Fall Enrollment  per Sq Mile</t>
  </si>
  <si>
    <t>Miles to Nearest HS GIS Data</t>
  </si>
  <si>
    <t>Pay 2025
GF Ag Levy</t>
  </si>
  <si>
    <t>Operates Secondary Att Ctr</t>
  </si>
  <si>
    <t>Meets all Criteria</t>
  </si>
  <si>
    <t>Sparsity Category 
0=not eligible 
1=&lt;83 or &gt;232  
2=83 to 232</t>
  </si>
  <si>
    <t>Sparsity Allocation</t>
  </si>
  <si>
    <t>Aberdeen 06-1</t>
  </si>
  <si>
    <t>Agar-Blunt-Onida 58-3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</si>
  <si>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</si>
  <si>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</si>
  <si>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</si>
  <si>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</si>
  <si>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</si>
  <si>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</si>
  <si>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</si>
  <si>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</si>
  <si>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</si>
  <si>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</si>
  <si>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No</t>
  </si>
  <si>
    <t>Bison 52-1</t>
  </si>
  <si>
    <t>Bon Homme 04-2</t>
  </si>
  <si>
    <t>Bowdle 22-1</t>
  </si>
  <si>
    <t>Brandon Valley 49-2</t>
  </si>
  <si>
    <t>Bridgewater-Emery 30-3</t>
  </si>
  <si>
    <t>Britton-Hecla 45-4</t>
  </si>
  <si>
    <t>Brookings 05-1</t>
  </si>
  <si>
    <t>Burke 26-2</t>
  </si>
  <si>
    <t>Canistota 43-1</t>
  </si>
  <si>
    <t>Canton 41-1</t>
  </si>
  <si>
    <t>Castlewood 28-1</t>
  </si>
  <si>
    <t>Centerville 60-1</t>
  </si>
  <si>
    <t>Chamberlain 07-1</t>
  </si>
  <si>
    <t>Chester 39-1</t>
  </si>
  <si>
    <t>Clark 12-2</t>
  </si>
  <si>
    <t>Colman-Egan 50-5</t>
  </si>
  <si>
    <t>Colome 59-3</t>
  </si>
  <si>
    <t>Corsica-Stickney 21-3</t>
  </si>
  <si>
    <t>Custer 16-1</t>
  </si>
  <si>
    <t>Dakota Valley 61-8</t>
  </si>
  <si>
    <t>De Smet 38-2</t>
  </si>
  <si>
    <t>Dell Rapids 49-3</t>
  </si>
  <si>
    <t>Deubrook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</si>
  <si>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</si>
  <si>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</si>
  <si>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</si>
  <si>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</si>
  <si>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</si>
  <si>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</si>
  <si>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</si>
  <si>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</si>
  <si>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</si>
  <si>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</si>
  <si>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Estelline 28-2</t>
  </si>
  <si>
    <t>Ethan 17-1</t>
  </si>
  <si>
    <t>Eureka 44-1</t>
  </si>
  <si>
    <t>Faith 46-2</t>
  </si>
  <si>
    <t>Faulkton Area 24-4</t>
  </si>
  <si>
    <t>Flandreau 50-3</t>
  </si>
  <si>
    <t>Florence 14-1</t>
  </si>
  <si>
    <t>Frederick Area 06-2</t>
  </si>
  <si>
    <t>Freeman 33-1</t>
  </si>
  <si>
    <t>Garretson 49-4</t>
  </si>
  <si>
    <t>Gayville-Volin 63-1</t>
  </si>
  <si>
    <t>Gettysburg 53-1</t>
  </si>
  <si>
    <t>Gregory 26-4</t>
  </si>
  <si>
    <t>Groton Area 06-6</t>
  </si>
  <si>
    <t>Haakon 27-1</t>
  </si>
  <si>
    <t>Hamlin 28-3</t>
  </si>
  <si>
    <t>Hanson 30-1</t>
  </si>
  <si>
    <t>Harding County 31-1</t>
  </si>
  <si>
    <t>Harrisburg 41-2</t>
  </si>
  <si>
    <t>Henry 14-2</t>
  </si>
  <si>
    <t>Herreid 10-1</t>
  </si>
  <si>
    <t>Highmore-Harrold 34-2</t>
  </si>
  <si>
    <t>Hill City 51-2</t>
  </si>
  <si>
    <t>Hitchcock-Tulare 56-6</t>
  </si>
  <si>
    <t>Hot Springs 23-2</t>
  </si>
  <si>
    <t>Hoven 53-2</t>
  </si>
  <si>
    <t>Howard 48-3</t>
  </si>
  <si>
    <t>Huron 02-2</t>
  </si>
  <si>
    <t>Ipswich Public 22-6</t>
  </si>
  <si>
    <t>Irene-Wakonda 13-3</t>
  </si>
  <si>
    <t>Iroquois 02-3</t>
  </si>
  <si>
    <t>Jones County 37-3</t>
  </si>
  <si>
    <t>Kadoka Area 35-2</t>
  </si>
  <si>
    <t>Kimball 07-2</t>
  </si>
  <si>
    <t>Lake Preston 38-3</t>
  </si>
  <si>
    <t>Langford Area 45-5</t>
  </si>
  <si>
    <t>Lead-Deadwood 40-1</t>
  </si>
  <si>
    <t>Lemmon 52-4</t>
  </si>
  <si>
    <t>Lennox 41-4</t>
  </si>
  <si>
    <t>Leola 44-2</t>
  </si>
  <si>
    <t>Lyman 42-1</t>
  </si>
  <si>
    <t>Madison Central 39-2</t>
  </si>
  <si>
    <t>Marion 60-3</t>
  </si>
  <si>
    <t>McCook Central 43-7</t>
  </si>
  <si>
    <t>McIntosh 15-1</t>
  </si>
  <si>
    <t>McLaughlin 15-2</t>
  </si>
  <si>
    <t>Meade 46-1</t>
  </si>
  <si>
    <t>Menno 33-2</t>
  </si>
  <si>
    <t>Milbank 25-4</t>
  </si>
  <si>
    <t>Miller 29-4</t>
  </si>
  <si>
    <t>Mitchell 17-2</t>
  </si>
  <si>
    <t>Mobridge-Pollock 62-6</t>
  </si>
  <si>
    <t>Montrose 43-2</t>
  </si>
  <si>
    <t>Mount Vernon 17-3</t>
  </si>
  <si>
    <t>New Underwood 51-3</t>
  </si>
  <si>
    <t>Newell 09-2</t>
  </si>
  <si>
    <t>Northwestern Area 56-7</t>
  </si>
  <si>
    <t>Oelrichs 23-3</t>
  </si>
  <si>
    <t>Oglala Lakota County 65-1</t>
  </si>
  <si>
    <t>Oldham-Ramona-Rutland 39-6</t>
  </si>
  <si>
    <t>Parker 60-4</t>
  </si>
  <si>
    <t>Parkston 33-3</t>
  </si>
  <si>
    <t>Pierre 32-2</t>
  </si>
  <si>
    <t>Plankinton 01-1</t>
  </si>
  <si>
    <t>Platte-Geddes 11-5</t>
  </si>
  <si>
    <t>Rapid City Area 51-4</t>
  </si>
  <si>
    <t>Redfield 56-4</t>
  </si>
  <si>
    <t>Rosholt 54-4</t>
  </si>
  <si>
    <t>Sanborn Central 55-5</t>
  </si>
  <si>
    <t>Scotland 04-3</t>
  </si>
  <si>
    <t>Selby 62-5</t>
  </si>
  <si>
    <t>Sioux Falls 49-5</t>
  </si>
  <si>
    <t>Sioux Valley 05-5</t>
  </si>
  <si>
    <t>Sisseton 54-2</t>
  </si>
  <si>
    <t>Smee 15-3</t>
  </si>
  <si>
    <t>South Central 26-5</t>
  </si>
  <si>
    <t>Spearfish 40-2</t>
  </si>
  <si>
    <t>Stanley County 57-1</t>
  </si>
  <si>
    <t>Summit 54-6</t>
  </si>
  <si>
    <t>Tea Area 41-5</t>
  </si>
  <si>
    <t>Timber Lake 20-3</t>
  </si>
  <si>
    <t>Todd County 66-1</t>
  </si>
  <si>
    <t>Tripp-Delmont 33-5</t>
  </si>
  <si>
    <t>Tri-Valley 49-6</t>
  </si>
  <si>
    <t>Vermillion 13-1</t>
  </si>
  <si>
    <t>Viborg-Hurley 60-6</t>
  </si>
  <si>
    <t>Wagner 11-4</t>
  </si>
  <si>
    <t>Wall 51-5</t>
  </si>
  <si>
    <t>Warner 06-5</t>
  </si>
  <si>
    <t>Watertown 14-4</t>
  </si>
  <si>
    <t>Waubay 18-3</t>
  </si>
  <si>
    <t>Waverly 14-5</t>
  </si>
  <si>
    <t>Webster Area 18-5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</si>
  <si>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</si>
  <si>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</si>
  <si>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</si>
  <si>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</si>
  <si>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</si>
  <si>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</si>
  <si>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</si>
  <si>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Wolsey-Wessington 02-6</t>
  </si>
  <si>
    <t>Woonsocket 55-4</t>
  </si>
  <si>
    <t>Yankton 63-3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</si>
</sst>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,##0.000"/>
    <numFmt numFmtId="165" formatCode="0.0000"/>
    <numFmt numFmtId="166" formatCode="&quot;$&quot;#,##0.000"/>
    <numFmt numFmtId="167" formatCode="&quot;$&quot;#,##0"/>
  </numFmts>
  <fonts count="10" x14ac:knownFonts="1">
    <font>
      <sz val="10"/>
      <name val="Arial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8"/>
      <name val="Aptos Narrow"/>
      <family val="2"/>
      <scheme val="minor"/>
    </font>
    <font>
      <sz val="9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  <fill>
      <patternFill patternType="solid">
        <fgColor rgb="FF802629"/>
        <bgColor indexed="64"/>
      </patternFill>
    </fill>
  </fills>
  <borders count="2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164" fontId="4" fillId="0" borderId="0" xfId="0" applyNumberFormat="1" applyFont="1" applyAlignment="1">
      <alignment horizontal="center"/>
    </xf>
    <xf numFmtId="42" fontId="4" fillId="0" borderId="0" xfId="0" applyNumberFormat="1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 textRotation="45"/>
    </xf>
    <xf numFmtId="0" fontId="4" fillId="0" borderId="0" xfId="0" applyFont="1" applyAlignment="1">
      <alignment horizontal="center" textRotation="45"/>
    </xf>
    <xf numFmtId="164" fontId="4" fillId="0" borderId="0" xfId="0" applyNumberFormat="1" applyFont="1" applyAlignment="1">
      <alignment horizontal="center" textRotation="45"/>
    </xf>
    <xf numFmtId="42" fontId="4" fillId="0" borderId="0" xfId="0" applyNumberFormat="1" applyFont="1" applyAlignment="1">
      <alignment horizontal="center"/>
    </xf>
    <xf numFmtId="0" fontId="5" fillId="0" borderId="0" xfId="0" applyFont="1"/>
    <xf numFmtId="164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66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7" fontId="6" fillId="2" borderId="0" xfId="1" applyNumberFormat="1" applyFont="1" applyFill="1" applyBorder="1" applyAlignment="1">
      <alignment horizontal="center"/>
    </xf>
    <xf numFmtId="5" fontId="6" fillId="2" borderId="0" xfId="0" applyNumberFormat="1" applyFont="1" applyFill="1"/>
    <xf numFmtId="0" fontId="8" fillId="0" borderId="0" xfId="0" applyFont="1"/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42" fontId="1" fillId="3" borderId="1" xfId="0" applyNumberFormat="1" applyFont="1" applyFill="1" applyBorder="1" applyAlignment="1">
      <alignment horizontal="center" wrapText="1"/>
    </xf>
    <xf numFmtId="0" fontId="8" fillId="0" borderId="1" xfId="2" applyFont="1" applyBorder="1"/>
    <xf numFmtId="4" fontId="8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7" fontId="8" fillId="0" borderId="1" xfId="0" applyNumberFormat="1" applyFont="1" applyBorder="1"/>
    <xf numFmtId="167" fontId="4" fillId="0" borderId="0" xfId="0" applyNumberFormat="1" applyFont="1"/>
  </cellXfs>
  <cellStyles count="3">
    <cellStyle name="Currency" xfId="1" builtinId="4"/>
    <cellStyle name="Normal" xfId="0" builtinId="0"/>
    <cellStyle name="Normal_Sheet1" xfId="2" xr:uid="{9F1BD0EA-AFEF-4800-A2B6-A74A666158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657226</xdr:colOff>
      <xdr:row>0</xdr:row>
      <xdr:rowOff>9526</xdr:rowOff>
    </xdr:from>
    <xdr:to>
      <xdr:col>10</xdr:col>
      <xdr:colOff>614946</xdr:colOff>
      <xdr:row>2</xdr:row>
      <xdr:rowOff>85725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F8AE55E6-98D0-473D-84D9-A5967EB76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1" y="9526"/>
          <a:ext cx="2396120" cy="533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State%20Aid\1.%20State%20Aid%20Calculations\FY2025%20State%20Aid\Sparsity\Sparsity%20FY2025%202.7.2025.xlsx" TargetMode="External"/><Relationship Id="rId1" Type="http://schemas.openxmlformats.org/officeDocument/2006/relationships/externalLinkPath" Target="/State%20Aid/1.%20State%20Aid%20Calculations/FY2025%20State%20Aid/Sparsity/Sparsity%20FY2025%202.7.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025 Sparsity"/>
      <sheetName val="SAFE 2024"/>
      <sheetName val="land area"/>
      <sheetName val="nearest HS"/>
      <sheetName val="GF Levy Pay 2025"/>
    </sheetNames>
    <sheetDataSet>
      <sheetData sheetId="0"/>
      <sheetData sheetId="1">
        <row r="2">
          <cell r="A2">
            <v>1001</v>
          </cell>
        </row>
      </sheetData>
      <sheetData sheetId="2">
        <row r="2">
          <cell r="A2">
            <v>1001</v>
          </cell>
        </row>
      </sheetData>
      <sheetData sheetId="3">
        <row r="2">
          <cell r="A2">
            <v>1001</v>
          </cell>
        </row>
      </sheetData>
      <sheetData sheetId="4">
        <row r="3">
          <cell r="A3">
            <v>1001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766DD-D912-41BC-A495-18913C74B699}">
  <sheetPr>
    <pageSetUpPr fitToPage="1"/>
  </sheetPr>
  <dimension ref="A1:K160"/>
  <sheetViews>
    <sheetView showGridLines="0" tabSelected="1" workbookViewId="0">
      <pane ySplit="6" topLeftCell="A7" activePane="bottomLeft" state="frozen"/>
      <selection activeCell="B124" sqref="B124"/>
      <selection pane="bottomLeft"/>
    </sheetView>
  </sheetViews>
  <sheetFormatPr defaultColWidth="9.140625" defaultRowHeight="12" x14ac:dyDescent="0.2"/>
  <cols>
    <col min="1" max="1" width="24.7109375" style="2" customWidth="1"/>
    <col min="2" max="2" width="5.85546875" style="2" bestFit="1" customWidth="1"/>
    <col min="3" max="3" width="12.5703125" style="2" bestFit="1" customWidth="1"/>
    <col min="4" max="4" width="9.7109375" style="2" bestFit="1" customWidth="1"/>
    <col min="5" max="5" width="11.140625" style="2" bestFit="1" customWidth="1"/>
    <col min="6" max="6" width="10.7109375" style="3" bestFit="1" customWidth="1"/>
    <col min="7" max="7" width="8.5703125" style="4" bestFit="1" customWidth="1"/>
    <col min="8" max="8" width="10.140625" style="2" bestFit="1" customWidth="1"/>
    <col min="9" max="9" width="7.5703125" style="2" bestFit="1" customWidth="1"/>
    <col min="10" max="10" width="18.85546875" style="2" bestFit="1" customWidth="1"/>
    <col min="11" max="11" width="10" style="5" bestFit="1" customWidth="1"/>
    <col min="12" max="16384" width="9.140625" style="2"/>
  </cols>
  <sheetData>
    <row r="1" spans="1:11" ht="24" x14ac:dyDescent="0.4">
      <c r="A1" s="1" t="s">
        <v>0</v>
      </c>
    </row>
    <row r="2" spans="1:11" x14ac:dyDescent="0.2">
      <c r="A2" s="2" t="s">
        <v>1</v>
      </c>
    </row>
    <row r="3" spans="1:11" ht="9.75" customHeight="1" x14ac:dyDescent="0.2"/>
    <row r="4" spans="1:11" ht="15.75" customHeight="1" x14ac:dyDescent="0.2">
      <c r="C4" s="6" t="s">
        <v>2</v>
      </c>
      <c r="D4" s="7"/>
      <c r="E4" s="8"/>
      <c r="F4" s="7"/>
      <c r="G4" s="9"/>
      <c r="J4" s="2" t="s">
        <v>3</v>
      </c>
      <c r="K4" s="10" t="s">
        <v>4</v>
      </c>
    </row>
    <row r="5" spans="1:11" s="20" customFormat="1" ht="15" x14ac:dyDescent="0.25">
      <c r="A5" s="11" t="s">
        <v>5</v>
      </c>
      <c r="B5" s="11"/>
      <c r="C5" s="12" t="s">
        <v>6</v>
      </c>
      <c r="D5" s="13" t="s">
        <v>7</v>
      </c>
      <c r="E5" s="14" t="s">
        <v>8</v>
      </c>
      <c r="F5" s="15" t="s">
        <v>9</v>
      </c>
      <c r="G5" s="16">
        <v>1.1970000000000001</v>
      </c>
      <c r="H5" s="17" t="s">
        <v>10</v>
      </c>
      <c r="I5" s="17"/>
      <c r="J5" s="18">
        <v>7405.19</v>
      </c>
      <c r="K5" s="19">
        <v>110000</v>
      </c>
    </row>
    <row r="6" spans="1:11" ht="60" customHeight="1" x14ac:dyDescent="0.25">
      <c r="A6" s="21" t="s">
        <v>11</v>
      </c>
      <c r="B6" s="22" t="s">
        <v>12</v>
      </c>
      <c r="C6" s="21" t="s">
        <v>13</v>
      </c>
      <c r="D6" s="23" t="s">
        <v>14</v>
      </c>
      <c r="E6" s="21" t="s">
        <v>15</v>
      </c>
      <c r="F6" s="23" t="s">
        <v>16</v>
      </c>
      <c r="G6" s="24" t="s">
        <v>17</v>
      </c>
      <c r="H6" s="21" t="s">
        <v>18</v>
      </c>
      <c r="I6" s="21" t="s">
        <v>19</v>
      </c>
      <c r="J6" s="21" t="s">
        <v>20</v>
      </c>
      <c r="K6" s="25" t="s">
        <v>21</v>
      </c>
    </row>
    <row r="7" spans="1:11" s="20" customFormat="1" ht="13.5" x14ac:dyDescent="0.25">
      <c r="A7" s="26" t="s">
        <v>22</v>
      </c>
      <c r="B7" s="26">
        <v>6001</v>
      </c>
      <c r="C7" s="27">
        <v>4261.4799999999996</v>
      </c>
      <c r="D7" s="28">
        <v>419.95461039999998</v>
      </c>
      <c r="E7" s="28">
        <f t="shared" ref="E7:E70" si="0">C7/D7</f>
        <v>10.147477595116788</v>
      </c>
      <c r="F7" s="28">
        <v>8.1</v>
      </c>
      <c r="G7" s="29">
        <v>1.1970000000000001</v>
      </c>
      <c r="H7" s="30" t="s">
        <v>10</v>
      </c>
      <c r="I7" s="30" t="str">
        <f>IF(C7&lt;=500,IF(D7&gt;=400,IF(E7&lt;=0.5,IF(F7&gt;=15,IF(G7&gt;=1.197,IF(H7="Yes","Yes","No"),"No"),"No"),"No"),"No"),"No")</f>
        <v>No</v>
      </c>
      <c r="J7" s="31">
        <f t="shared" ref="J7:J70" si="1">IF(I7="yes",IF(C7&lt;83,1,IF(C7&gt;232,1,2)),0)</f>
        <v>0</v>
      </c>
      <c r="K7" s="32">
        <f t="shared" ref="K7:K35" si="2">ROUND(IF(I7="no",0,IF(J7=1,((((E7*-0.125)+0.0625)*C7)*(0.75*$J$5)),IF(((232-C7)*(0.75*$J$5))&gt;$K$5,$K$5,((232-C7)*(0.75*$J$5))))),0)</f>
        <v>0</v>
      </c>
    </row>
    <row r="8" spans="1:11" s="20" customFormat="1" ht="13.5" x14ac:dyDescent="0.25">
      <c r="A8" s="26" t="s">
        <v>23</v>
      </c>
      <c r="B8" s="26">
        <v>58003</v>
      </c>
      <c r="C8" s="27">
        <v>216.06</v>
      </c>
      <c r="D8" s="28">
        <v>1224.5222679000001</v>
      </c>
      <c r="E8" s="28">
        <f t="shared" si="0"/>
        <v>0.17644432091098927</v>
      </c>
      <c r="F8" s="28">
        <v>29.7</v>
      </c>
      <c r="G8" s="29">
        <v>1.1970000000000001</v>
      </c>
      <c r="H8" s="30" t="s">
        <v>10</v>
      </c>
      <c r="I8" s="30" t="str">
        <f t="shared" ref="I8:I71" si="3">IF(C8&lt;=500,IF(D8&gt;=400,IF(E8&lt;=0.5,IF(F8&gt;=15,IF(G8&gt;=1.197,IF(H8="Yes","Yes","No"),"No"),"No"),"No"),"No"),"No")</f>
        <v>Yes</v>
      </c>
      <c r="J8" s="31">
        <f t="shared" si="1"/>
        <v>2</v>
      </c>
      <c r="K8" s="32">
        <f t="shared" si="2"/>
        <v>88529</v>
      </c>
    </row>
    <row r="9" spans="1:11" s="20" customFormat="1" ht="13.5" x14ac:dyDescent="0.25">
      <c r="A9" s="26" t="s">
        <v>24</v>
      </c>
      <c r="B9" s="26">
        <v>61001</v>
      </c>
      <c r="C9" s="27">
        <v>319</v>
      </c>
      <c r="D9" s="28">
        <v>193.1167031</v>
      </c>
      <c r="E9" s="28">
        <f t="shared" si="0"/>
        <v>1.651850900928103</v>
      </c>
      <c r="F9" s="28">
        <v>8.1999999999999993</v>
      </c>
      <c r="G9" s="29">
        <v>1.411</v>
      </c>
      <c r="H9" s="30" t="s">
        <v>10</v>
      </c>
      <c r="I9" s="30" t="str">
        <f t="shared" si="3"/>
        <v>No</v>
      </c>
      <c r="J9" s="31">
        <f t="shared" si="1"/>
        <v>0</v>
      </c>
      <c r="K9" s="32">
        <f t="shared" si="2"/>
        <v>0</v>
      </c>
    </row>
    <row r="10" spans="1:11" s="20" customFormat="1" ht="13.5" x14ac:dyDescent="0.25">
      <c r="A10" s="26" t="s">
        <v>25</v>
      </c>
      <c r="B10" s="26">
        <v>11001</v>
      </c>
      <c r="C10" s="27">
        <v>289</v>
      </c>
      <c r="D10" s="28">
        <v>204.4328003</v>
      </c>
      <c r="E10" s="28">
        <f t="shared" si="0"/>
        <v>1.4136674720294384</v>
      </c>
      <c r="F10" s="28">
        <v>13.195</v>
      </c>
      <c r="G10" s="29">
        <v>1.7120000000000002</v>
      </c>
      <c r="H10" s="30" t="s">
        <v>10</v>
      </c>
      <c r="I10" s="30" t="str">
        <f t="shared" si="3"/>
        <v>No</v>
      </c>
      <c r="J10" s="31">
        <f t="shared" si="1"/>
        <v>0</v>
      </c>
      <c r="K10" s="32">
        <f t="shared" si="2"/>
        <v>0</v>
      </c>
    </row>
    <row r="11" spans="1:11" s="20" customFormat="1" ht="13.5" x14ac:dyDescent="0.25">
      <c r="A11" s="26" t="s">
        <v>26</v>
      </c>
      <c r="B11" s="26">
        <v>38001</v>
      </c>
      <c r="C11" s="27">
        <v>277</v>
      </c>
      <c r="D11" s="28">
        <v>229.801177112</v>
      </c>
      <c r="E11" s="28">
        <f t="shared" si="0"/>
        <v>1.2053898221112955</v>
      </c>
      <c r="F11" s="28">
        <v>10.9</v>
      </c>
      <c r="G11" s="29">
        <v>1.4460000000000002</v>
      </c>
      <c r="H11" s="30" t="s">
        <v>10</v>
      </c>
      <c r="I11" s="30" t="str">
        <f t="shared" si="3"/>
        <v>No</v>
      </c>
      <c r="J11" s="31">
        <f t="shared" si="1"/>
        <v>0</v>
      </c>
      <c r="K11" s="32">
        <f t="shared" si="2"/>
        <v>0</v>
      </c>
    </row>
    <row r="12" spans="1:11" s="20" customFormat="1" ht="13.5" x14ac:dyDescent="0.25">
      <c r="A12" s="26" t="s">
        <v>27</v>
      </c>
      <c r="B12" s="26">
        <v>21001</v>
      </c>
      <c r="C12" s="27">
        <v>202</v>
      </c>
      <c r="D12" s="28">
        <v>130.3176976</v>
      </c>
      <c r="E12" s="28">
        <f t="shared" si="0"/>
        <v>1.5500580789880376</v>
      </c>
      <c r="F12" s="28">
        <v>7.6</v>
      </c>
      <c r="G12" s="29">
        <v>2.3170000000000002</v>
      </c>
      <c r="H12" s="30" t="s">
        <v>10</v>
      </c>
      <c r="I12" s="30" t="str">
        <f t="shared" si="3"/>
        <v>No</v>
      </c>
      <c r="J12" s="31">
        <f t="shared" si="1"/>
        <v>0</v>
      </c>
      <c r="K12" s="32">
        <f t="shared" si="2"/>
        <v>0</v>
      </c>
    </row>
    <row r="13" spans="1:11" s="20" customFormat="1" ht="13.5" x14ac:dyDescent="0.25">
      <c r="A13" s="26" t="s">
        <v>28</v>
      </c>
      <c r="B13" s="26">
        <v>4001</v>
      </c>
      <c r="C13" s="27">
        <v>215.38</v>
      </c>
      <c r="D13" s="28">
        <v>180.47169120000001</v>
      </c>
      <c r="E13" s="28">
        <f t="shared" si="0"/>
        <v>1.1934281690822874</v>
      </c>
      <c r="F13" s="28">
        <v>9.6999999999999993</v>
      </c>
      <c r="G13" s="29">
        <v>1.1970000000000001</v>
      </c>
      <c r="H13" s="30" t="s">
        <v>10</v>
      </c>
      <c r="I13" s="30" t="str">
        <f t="shared" si="3"/>
        <v>No</v>
      </c>
      <c r="J13" s="31">
        <f t="shared" si="1"/>
        <v>0</v>
      </c>
      <c r="K13" s="32">
        <f t="shared" si="2"/>
        <v>0</v>
      </c>
    </row>
    <row r="14" spans="1:11" s="20" customFormat="1" ht="13.5" x14ac:dyDescent="0.25">
      <c r="A14" s="26" t="s">
        <v>29</v>
      </c>
      <c r="B14" s="26">
        <v>49001</v>
      </c>
      <c r="C14" s="27">
        <v>546.25</v>
      </c>
      <c r="D14" s="28">
        <v>54.2057991</v>
      </c>
      <c r="E14" s="28">
        <f t="shared" si="0"/>
        <v>10.077335065059488</v>
      </c>
      <c r="F14" s="28">
        <v>5.0999999999999996</v>
      </c>
      <c r="G14" s="29">
        <v>1.1970000000000001</v>
      </c>
      <c r="H14" s="30" t="s">
        <v>10</v>
      </c>
      <c r="I14" s="30" t="str">
        <f t="shared" si="3"/>
        <v>No</v>
      </c>
      <c r="J14" s="31">
        <f t="shared" si="1"/>
        <v>0</v>
      </c>
      <c r="K14" s="32">
        <f t="shared" si="2"/>
        <v>0</v>
      </c>
    </row>
    <row r="15" spans="1:11" s="20" customFormat="1" ht="13.5" x14ac:dyDescent="0.25">
      <c r="A15" s="26" t="s">
        <v>30</v>
      </c>
      <c r="B15" s="26">
        <v>9001</v>
      </c>
      <c r="C15" s="27">
        <v>1242.8899999999999</v>
      </c>
      <c r="D15" s="28">
        <v>954.37992670999995</v>
      </c>
      <c r="E15" s="28">
        <f t="shared" si="0"/>
        <v>1.3023010702714279</v>
      </c>
      <c r="F15" s="28">
        <v>11.4</v>
      </c>
      <c r="G15" s="29">
        <v>1.1970000000000001</v>
      </c>
      <c r="H15" s="30" t="s">
        <v>10</v>
      </c>
      <c r="I15" s="30" t="str">
        <f t="shared" si="3"/>
        <v>No</v>
      </c>
      <c r="J15" s="31">
        <f t="shared" si="1"/>
        <v>0</v>
      </c>
      <c r="K15" s="32">
        <f t="shared" si="2"/>
        <v>0</v>
      </c>
    </row>
    <row r="16" spans="1:11" s="20" customFormat="1" ht="13.5" x14ac:dyDescent="0.25">
      <c r="A16" s="26" t="s">
        <v>31</v>
      </c>
      <c r="B16" s="26">
        <v>3001</v>
      </c>
      <c r="C16" s="27">
        <v>425.58</v>
      </c>
      <c r="D16" s="28">
        <v>1190.4499510000001</v>
      </c>
      <c r="E16" s="28">
        <f t="shared" si="0"/>
        <v>0.35749507960624877</v>
      </c>
      <c r="F16" s="28">
        <v>47.1</v>
      </c>
      <c r="G16" s="29">
        <v>1.7829999999999999</v>
      </c>
      <c r="H16" s="30" t="s">
        <v>10</v>
      </c>
      <c r="I16" s="30" t="str">
        <f t="shared" si="3"/>
        <v>Yes</v>
      </c>
      <c r="J16" s="31">
        <f t="shared" si="1"/>
        <v>1</v>
      </c>
      <c r="K16" s="32">
        <f t="shared" si="2"/>
        <v>42104</v>
      </c>
    </row>
    <row r="17" spans="1:11" s="20" customFormat="1" ht="13.5" x14ac:dyDescent="0.25">
      <c r="A17" s="26" t="s">
        <v>32</v>
      </c>
      <c r="B17" s="26">
        <v>61002</v>
      </c>
      <c r="C17" s="27">
        <v>650.82000000000005</v>
      </c>
      <c r="D17" s="28">
        <v>204.8661003</v>
      </c>
      <c r="E17" s="28">
        <f t="shared" si="0"/>
        <v>3.1768066998247053</v>
      </c>
      <c r="F17" s="28">
        <v>8.1999999999999993</v>
      </c>
      <c r="G17" s="29">
        <v>1.4650000000000001</v>
      </c>
      <c r="H17" s="30" t="s">
        <v>10</v>
      </c>
      <c r="I17" s="30" t="str">
        <f t="shared" si="3"/>
        <v>No</v>
      </c>
      <c r="J17" s="31">
        <f t="shared" si="1"/>
        <v>0</v>
      </c>
      <c r="K17" s="32">
        <f t="shared" si="2"/>
        <v>0</v>
      </c>
    </row>
    <row r="18" spans="1:11" s="20" customFormat="1" ht="13.5" x14ac:dyDescent="0.25">
      <c r="A18" s="26" t="s">
        <v>33</v>
      </c>
      <c r="B18" s="26">
        <v>25001</v>
      </c>
      <c r="C18" s="27">
        <v>72</v>
      </c>
      <c r="D18" s="28">
        <v>20.520408774</v>
      </c>
      <c r="E18" s="28">
        <f t="shared" si="0"/>
        <v>3.5087020338126136</v>
      </c>
      <c r="F18" s="28">
        <v>0</v>
      </c>
      <c r="G18" s="29">
        <v>1.6990000000000001</v>
      </c>
      <c r="H18" s="30" t="s">
        <v>34</v>
      </c>
      <c r="I18" s="30" t="str">
        <f t="shared" si="3"/>
        <v>No</v>
      </c>
      <c r="J18" s="31">
        <f t="shared" si="1"/>
        <v>0</v>
      </c>
      <c r="K18" s="32">
        <f t="shared" si="2"/>
        <v>0</v>
      </c>
    </row>
    <row r="19" spans="1:11" s="20" customFormat="1" ht="13.5" x14ac:dyDescent="0.25">
      <c r="A19" s="26" t="s">
        <v>35</v>
      </c>
      <c r="B19" s="26">
        <v>52001</v>
      </c>
      <c r="C19" s="27">
        <v>135.4</v>
      </c>
      <c r="D19" s="28">
        <v>1334.646446</v>
      </c>
      <c r="E19" s="28">
        <f t="shared" si="0"/>
        <v>0.10145008845286357</v>
      </c>
      <c r="F19" s="28">
        <v>32.4</v>
      </c>
      <c r="G19" s="29">
        <v>1.6840000000000002</v>
      </c>
      <c r="H19" s="30" t="s">
        <v>10</v>
      </c>
      <c r="I19" s="30" t="str">
        <f t="shared" si="3"/>
        <v>Yes</v>
      </c>
      <c r="J19" s="31">
        <f t="shared" si="1"/>
        <v>2</v>
      </c>
      <c r="K19" s="32">
        <f t="shared" si="2"/>
        <v>110000</v>
      </c>
    </row>
    <row r="20" spans="1:11" s="20" customFormat="1" ht="13.5" x14ac:dyDescent="0.25">
      <c r="A20" s="26" t="s">
        <v>36</v>
      </c>
      <c r="B20" s="26">
        <v>4002</v>
      </c>
      <c r="C20" s="27">
        <v>551.42999999999995</v>
      </c>
      <c r="D20" s="28">
        <v>315.49602160000001</v>
      </c>
      <c r="E20" s="28">
        <f t="shared" si="0"/>
        <v>1.7478191870803608</v>
      </c>
      <c r="F20" s="28">
        <v>9.6999999999999993</v>
      </c>
      <c r="G20" s="29">
        <v>1.1970000000000001</v>
      </c>
      <c r="H20" s="30" t="s">
        <v>10</v>
      </c>
      <c r="I20" s="30" t="str">
        <f t="shared" si="3"/>
        <v>No</v>
      </c>
      <c r="J20" s="31">
        <f t="shared" si="1"/>
        <v>0</v>
      </c>
      <c r="K20" s="32">
        <f t="shared" si="2"/>
        <v>0</v>
      </c>
    </row>
    <row r="21" spans="1:11" s="20" customFormat="1" ht="13.5" x14ac:dyDescent="0.25">
      <c r="A21" s="26" t="s">
        <v>37</v>
      </c>
      <c r="B21" s="26">
        <v>22001</v>
      </c>
      <c r="C21" s="27">
        <v>83.13</v>
      </c>
      <c r="D21" s="28">
        <v>275.136540911</v>
      </c>
      <c r="E21" s="28">
        <f t="shared" si="0"/>
        <v>0.3021408923901916</v>
      </c>
      <c r="F21" s="28">
        <v>15.2</v>
      </c>
      <c r="G21" s="29">
        <v>2.806</v>
      </c>
      <c r="H21" s="30" t="s">
        <v>10</v>
      </c>
      <c r="I21" s="30" t="str">
        <f t="shared" si="3"/>
        <v>No</v>
      </c>
      <c r="J21" s="31">
        <f t="shared" si="1"/>
        <v>0</v>
      </c>
      <c r="K21" s="32">
        <f t="shared" si="2"/>
        <v>0</v>
      </c>
    </row>
    <row r="22" spans="1:11" s="20" customFormat="1" ht="13.5" x14ac:dyDescent="0.25">
      <c r="A22" s="26" t="s">
        <v>38</v>
      </c>
      <c r="B22" s="26">
        <v>49002</v>
      </c>
      <c r="C22" s="27">
        <v>5131.7299999999996</v>
      </c>
      <c r="D22" s="28">
        <v>125.7440033</v>
      </c>
      <c r="E22" s="28">
        <f t="shared" si="0"/>
        <v>40.810932253816667</v>
      </c>
      <c r="F22" s="28">
        <v>8.5</v>
      </c>
      <c r="G22" s="29">
        <v>1.1970000000000001</v>
      </c>
      <c r="H22" s="30" t="s">
        <v>10</v>
      </c>
      <c r="I22" s="30" t="str">
        <f t="shared" si="3"/>
        <v>No</v>
      </c>
      <c r="J22" s="31">
        <f t="shared" si="1"/>
        <v>0</v>
      </c>
      <c r="K22" s="32">
        <f t="shared" si="2"/>
        <v>0</v>
      </c>
    </row>
    <row r="23" spans="1:11" s="20" customFormat="1" ht="13.5" x14ac:dyDescent="0.25">
      <c r="A23" s="26" t="s">
        <v>39</v>
      </c>
      <c r="B23" s="26">
        <v>30003</v>
      </c>
      <c r="C23" s="27">
        <v>317.2</v>
      </c>
      <c r="D23" s="28">
        <v>230.59799959999998</v>
      </c>
      <c r="E23" s="28">
        <f t="shared" si="0"/>
        <v>1.3755539967832402</v>
      </c>
      <c r="F23" s="28">
        <v>9.1</v>
      </c>
      <c r="G23" s="29">
        <v>1.611</v>
      </c>
      <c r="H23" s="30" t="s">
        <v>10</v>
      </c>
      <c r="I23" s="30" t="str">
        <f t="shared" si="3"/>
        <v>No</v>
      </c>
      <c r="J23" s="31">
        <f t="shared" si="1"/>
        <v>0</v>
      </c>
      <c r="K23" s="32">
        <f t="shared" si="2"/>
        <v>0</v>
      </c>
    </row>
    <row r="24" spans="1:11" s="20" customFormat="1" ht="13.5" x14ac:dyDescent="0.25">
      <c r="A24" s="26" t="s">
        <v>40</v>
      </c>
      <c r="B24" s="26">
        <v>45004</v>
      </c>
      <c r="C24" s="27">
        <v>469.13</v>
      </c>
      <c r="D24" s="28">
        <v>660.58433650000006</v>
      </c>
      <c r="E24" s="28">
        <f t="shared" si="0"/>
        <v>0.71017427159355595</v>
      </c>
      <c r="F24" s="28">
        <v>13.8</v>
      </c>
      <c r="G24" s="29">
        <v>1.1970000000000001</v>
      </c>
      <c r="H24" s="30" t="s">
        <v>10</v>
      </c>
      <c r="I24" s="30" t="str">
        <f t="shared" si="3"/>
        <v>No</v>
      </c>
      <c r="J24" s="31">
        <f t="shared" si="1"/>
        <v>0</v>
      </c>
      <c r="K24" s="32">
        <f t="shared" si="2"/>
        <v>0</v>
      </c>
    </row>
    <row r="25" spans="1:11" s="20" customFormat="1" ht="13.5" x14ac:dyDescent="0.25">
      <c r="A25" s="26" t="s">
        <v>41</v>
      </c>
      <c r="B25" s="26">
        <v>5001</v>
      </c>
      <c r="C25" s="27">
        <v>3522.64</v>
      </c>
      <c r="D25" s="28">
        <v>194.23870639999998</v>
      </c>
      <c r="E25" s="28">
        <f t="shared" si="0"/>
        <v>18.135623250835241</v>
      </c>
      <c r="F25" s="28">
        <v>7.1</v>
      </c>
      <c r="G25" s="29">
        <v>1.2970000000000002</v>
      </c>
      <c r="H25" s="30" t="s">
        <v>10</v>
      </c>
      <c r="I25" s="30" t="str">
        <f t="shared" si="3"/>
        <v>No</v>
      </c>
      <c r="J25" s="31">
        <f t="shared" si="1"/>
        <v>0</v>
      </c>
      <c r="K25" s="32">
        <f t="shared" si="2"/>
        <v>0</v>
      </c>
    </row>
    <row r="26" spans="1:11" s="20" customFormat="1" ht="13.5" x14ac:dyDescent="0.25">
      <c r="A26" s="26" t="s">
        <v>42</v>
      </c>
      <c r="B26" s="26">
        <v>26002</v>
      </c>
      <c r="C26" s="27">
        <v>214.1</v>
      </c>
      <c r="D26" s="28">
        <v>350.74301150000002</v>
      </c>
      <c r="E26" s="28">
        <f t="shared" si="0"/>
        <v>0.61041843452381939</v>
      </c>
      <c r="F26" s="28">
        <v>7.9</v>
      </c>
      <c r="G26" s="29">
        <v>1.8120000000000001</v>
      </c>
      <c r="H26" s="30" t="s">
        <v>10</v>
      </c>
      <c r="I26" s="30" t="str">
        <f t="shared" si="3"/>
        <v>No</v>
      </c>
      <c r="J26" s="31">
        <f t="shared" si="1"/>
        <v>0</v>
      </c>
      <c r="K26" s="32">
        <f t="shared" si="2"/>
        <v>0</v>
      </c>
    </row>
    <row r="27" spans="1:11" s="20" customFormat="1" ht="13.5" x14ac:dyDescent="0.25">
      <c r="A27" s="26" t="s">
        <v>43</v>
      </c>
      <c r="B27" s="26">
        <v>43001</v>
      </c>
      <c r="C27" s="27">
        <v>299.43</v>
      </c>
      <c r="D27" s="28">
        <v>98.525199900000004</v>
      </c>
      <c r="E27" s="28">
        <f t="shared" si="0"/>
        <v>3.0391209589415915</v>
      </c>
      <c r="F27" s="28">
        <v>8.8000000000000007</v>
      </c>
      <c r="G27" s="29">
        <v>1.1970000000000001</v>
      </c>
      <c r="H27" s="30" t="s">
        <v>10</v>
      </c>
      <c r="I27" s="30" t="str">
        <f t="shared" si="3"/>
        <v>No</v>
      </c>
      <c r="J27" s="31">
        <f t="shared" si="1"/>
        <v>0</v>
      </c>
      <c r="K27" s="32">
        <f t="shared" si="2"/>
        <v>0</v>
      </c>
    </row>
    <row r="28" spans="1:11" s="20" customFormat="1" ht="13.5" x14ac:dyDescent="0.25">
      <c r="A28" s="26" t="s">
        <v>44</v>
      </c>
      <c r="B28" s="26">
        <v>41001</v>
      </c>
      <c r="C28" s="27">
        <v>896.73</v>
      </c>
      <c r="D28" s="28">
        <v>194.70634790000003</v>
      </c>
      <c r="E28" s="28">
        <f t="shared" si="0"/>
        <v>4.6055509215372625</v>
      </c>
      <c r="F28" s="28">
        <v>10.1</v>
      </c>
      <c r="G28" s="29">
        <v>1.1970000000000001</v>
      </c>
      <c r="H28" s="30" t="s">
        <v>10</v>
      </c>
      <c r="I28" s="30" t="str">
        <f t="shared" si="3"/>
        <v>No</v>
      </c>
      <c r="J28" s="31">
        <f t="shared" si="1"/>
        <v>0</v>
      </c>
      <c r="K28" s="32">
        <f t="shared" si="2"/>
        <v>0</v>
      </c>
    </row>
    <row r="29" spans="1:11" s="20" customFormat="1" ht="13.5" x14ac:dyDescent="0.25">
      <c r="A29" s="26" t="s">
        <v>45</v>
      </c>
      <c r="B29" s="26">
        <v>28001</v>
      </c>
      <c r="C29" s="27">
        <v>341</v>
      </c>
      <c r="D29" s="28">
        <v>130.49784049599998</v>
      </c>
      <c r="E29" s="28">
        <f t="shared" si="0"/>
        <v>2.6130700608065029</v>
      </c>
      <c r="F29" s="28">
        <v>11.7</v>
      </c>
      <c r="G29" s="29">
        <v>1.1970000000000001</v>
      </c>
      <c r="H29" s="30" t="s">
        <v>10</v>
      </c>
      <c r="I29" s="30" t="str">
        <f t="shared" si="3"/>
        <v>No</v>
      </c>
      <c r="J29" s="31">
        <f t="shared" si="1"/>
        <v>0</v>
      </c>
      <c r="K29" s="32">
        <f t="shared" si="2"/>
        <v>0</v>
      </c>
    </row>
    <row r="30" spans="1:11" s="20" customFormat="1" ht="13.5" x14ac:dyDescent="0.25">
      <c r="A30" s="26" t="s">
        <v>46</v>
      </c>
      <c r="B30" s="26">
        <v>60001</v>
      </c>
      <c r="C30" s="27">
        <v>252</v>
      </c>
      <c r="D30" s="28">
        <v>138.88060190000002</v>
      </c>
      <c r="E30" s="28">
        <f t="shared" si="0"/>
        <v>1.8145082650307838</v>
      </c>
      <c r="F30" s="28">
        <v>7.3</v>
      </c>
      <c r="G30" s="29">
        <v>1.1970000000000001</v>
      </c>
      <c r="H30" s="30" t="s">
        <v>10</v>
      </c>
      <c r="I30" s="30" t="str">
        <f t="shared" si="3"/>
        <v>No</v>
      </c>
      <c r="J30" s="31">
        <f t="shared" si="1"/>
        <v>0</v>
      </c>
      <c r="K30" s="32">
        <f t="shared" si="2"/>
        <v>0</v>
      </c>
    </row>
    <row r="31" spans="1:11" s="20" customFormat="1" ht="13.5" x14ac:dyDescent="0.25">
      <c r="A31" s="26" t="s">
        <v>47</v>
      </c>
      <c r="B31" s="26">
        <v>7001</v>
      </c>
      <c r="C31" s="27">
        <v>858.33</v>
      </c>
      <c r="D31" s="28">
        <v>929.37405509999996</v>
      </c>
      <c r="E31" s="28">
        <f t="shared" si="0"/>
        <v>0.9235570923137556</v>
      </c>
      <c r="F31" s="28">
        <v>18.7</v>
      </c>
      <c r="G31" s="29">
        <v>1.1970000000000001</v>
      </c>
      <c r="H31" s="30" t="s">
        <v>10</v>
      </c>
      <c r="I31" s="30" t="str">
        <f t="shared" si="3"/>
        <v>No</v>
      </c>
      <c r="J31" s="31">
        <f t="shared" si="1"/>
        <v>0</v>
      </c>
      <c r="K31" s="32">
        <f t="shared" si="2"/>
        <v>0</v>
      </c>
    </row>
    <row r="32" spans="1:11" s="20" customFormat="1" ht="13.5" x14ac:dyDescent="0.25">
      <c r="A32" s="26" t="s">
        <v>48</v>
      </c>
      <c r="B32" s="26">
        <v>39001</v>
      </c>
      <c r="C32" s="27">
        <v>547</v>
      </c>
      <c r="D32" s="28">
        <v>140.8223362</v>
      </c>
      <c r="E32" s="28">
        <f t="shared" si="0"/>
        <v>3.8843269807932645</v>
      </c>
      <c r="F32" s="28">
        <v>8.5</v>
      </c>
      <c r="G32" s="29">
        <v>1.1970000000000001</v>
      </c>
      <c r="H32" s="30" t="s">
        <v>10</v>
      </c>
      <c r="I32" s="30" t="str">
        <f t="shared" si="3"/>
        <v>No</v>
      </c>
      <c r="J32" s="31">
        <f t="shared" si="1"/>
        <v>0</v>
      </c>
      <c r="K32" s="32">
        <f t="shared" si="2"/>
        <v>0</v>
      </c>
    </row>
    <row r="33" spans="1:11" s="20" customFormat="1" ht="13.5" x14ac:dyDescent="0.25">
      <c r="A33" s="26" t="s">
        <v>49</v>
      </c>
      <c r="B33" s="26">
        <v>12002</v>
      </c>
      <c r="C33" s="27">
        <v>470</v>
      </c>
      <c r="D33" s="28">
        <v>625.73905363099993</v>
      </c>
      <c r="E33" s="28">
        <f t="shared" si="0"/>
        <v>0.75111182093032713</v>
      </c>
      <c r="F33" s="28">
        <v>13.7</v>
      </c>
      <c r="G33" s="29">
        <v>1.2870000000000001</v>
      </c>
      <c r="H33" s="30" t="s">
        <v>10</v>
      </c>
      <c r="I33" s="30" t="str">
        <f t="shared" si="3"/>
        <v>No</v>
      </c>
      <c r="J33" s="31">
        <f t="shared" si="1"/>
        <v>0</v>
      </c>
      <c r="K33" s="32">
        <f t="shared" si="2"/>
        <v>0</v>
      </c>
    </row>
    <row r="34" spans="1:11" s="20" customFormat="1" ht="13.5" x14ac:dyDescent="0.25">
      <c r="A34" s="26" t="s">
        <v>50</v>
      </c>
      <c r="B34" s="26">
        <v>50005</v>
      </c>
      <c r="C34" s="27">
        <v>331.2</v>
      </c>
      <c r="D34" s="28">
        <v>161.3872743</v>
      </c>
      <c r="E34" s="28">
        <f t="shared" si="0"/>
        <v>2.0522064173680636</v>
      </c>
      <c r="F34" s="28">
        <v>8.5</v>
      </c>
      <c r="G34" s="29">
        <v>1.1970000000000001</v>
      </c>
      <c r="H34" s="30" t="s">
        <v>10</v>
      </c>
      <c r="I34" s="30" t="str">
        <f t="shared" si="3"/>
        <v>No</v>
      </c>
      <c r="J34" s="31">
        <f t="shared" si="1"/>
        <v>0</v>
      </c>
      <c r="K34" s="32">
        <f t="shared" si="2"/>
        <v>0</v>
      </c>
    </row>
    <row r="35" spans="1:11" s="20" customFormat="1" ht="13.5" x14ac:dyDescent="0.25">
      <c r="A35" s="26" t="s">
        <v>51</v>
      </c>
      <c r="B35" s="26">
        <v>59003</v>
      </c>
      <c r="C35" s="27">
        <v>130.80000000000001</v>
      </c>
      <c r="D35" s="28">
        <v>325.68</v>
      </c>
      <c r="E35" s="28">
        <f t="shared" si="0"/>
        <v>0.40162122328666178</v>
      </c>
      <c r="F35" s="28">
        <v>10.1</v>
      </c>
      <c r="G35" s="29">
        <v>1.1970000000000001</v>
      </c>
      <c r="H35" s="30" t="s">
        <v>10</v>
      </c>
      <c r="I35" s="30" t="str">
        <f t="shared" si="3"/>
        <v>No</v>
      </c>
      <c r="J35" s="31">
        <f t="shared" si="1"/>
        <v>0</v>
      </c>
      <c r="K35" s="32">
        <f t="shared" si="2"/>
        <v>0</v>
      </c>
    </row>
    <row r="36" spans="1:11" s="20" customFormat="1" ht="13.5" x14ac:dyDescent="0.25">
      <c r="A36" s="26" t="s">
        <v>52</v>
      </c>
      <c r="B36" s="26">
        <v>21003</v>
      </c>
      <c r="C36" s="27">
        <v>249.1</v>
      </c>
      <c r="D36" s="28">
        <v>382.85970020000002</v>
      </c>
      <c r="E36" s="28">
        <f t="shared" si="0"/>
        <v>0.65062998239269887</v>
      </c>
      <c r="F36" s="28">
        <v>7.6</v>
      </c>
      <c r="G36" s="29">
        <v>1.6340000000000001</v>
      </c>
      <c r="H36" s="30" t="s">
        <v>10</v>
      </c>
      <c r="I36" s="30" t="str">
        <f t="shared" si="3"/>
        <v>No</v>
      </c>
      <c r="J36" s="31">
        <f t="shared" si="1"/>
        <v>0</v>
      </c>
      <c r="K36" s="32">
        <v>0</v>
      </c>
    </row>
    <row r="37" spans="1:11" s="20" customFormat="1" ht="13.5" x14ac:dyDescent="0.25">
      <c r="A37" s="26" t="s">
        <v>53</v>
      </c>
      <c r="B37" s="26">
        <v>16001</v>
      </c>
      <c r="C37" s="27">
        <v>871.48</v>
      </c>
      <c r="D37" s="28">
        <v>1204.5703272999999</v>
      </c>
      <c r="E37" s="28">
        <f t="shared" si="0"/>
        <v>0.72347789103637505</v>
      </c>
      <c r="F37" s="28">
        <v>11.2</v>
      </c>
      <c r="G37" s="29">
        <v>1.1970000000000001</v>
      </c>
      <c r="H37" s="30" t="s">
        <v>10</v>
      </c>
      <c r="I37" s="30" t="str">
        <f t="shared" si="3"/>
        <v>No</v>
      </c>
      <c r="J37" s="31">
        <f t="shared" si="1"/>
        <v>0</v>
      </c>
      <c r="K37" s="32">
        <f t="shared" ref="K37:K100" si="4">ROUND(IF(I37="no",0,IF(J37=1,((((E37*-0.125)+0.0625)*C37)*(0.75*$J$5)),IF(((232-C37)*(0.75*$J$5))&gt;$K$5,$K$5,((232-C37)*(0.75*$J$5))))),0)</f>
        <v>0</v>
      </c>
    </row>
    <row r="38" spans="1:11" s="20" customFormat="1" ht="13.5" x14ac:dyDescent="0.25">
      <c r="A38" s="26" t="s">
        <v>54</v>
      </c>
      <c r="B38" s="26">
        <v>61008</v>
      </c>
      <c r="C38" s="27">
        <v>1339.04</v>
      </c>
      <c r="D38" s="28">
        <v>29.4797993</v>
      </c>
      <c r="E38" s="28">
        <f t="shared" si="0"/>
        <v>45.422290239269032</v>
      </c>
      <c r="F38" s="28">
        <v>12.7</v>
      </c>
      <c r="G38" s="29">
        <v>1.351</v>
      </c>
      <c r="H38" s="30" t="s">
        <v>10</v>
      </c>
      <c r="I38" s="30" t="str">
        <f t="shared" si="3"/>
        <v>No</v>
      </c>
      <c r="J38" s="31">
        <f t="shared" si="1"/>
        <v>0</v>
      </c>
      <c r="K38" s="32">
        <f t="shared" si="4"/>
        <v>0</v>
      </c>
    </row>
    <row r="39" spans="1:11" s="20" customFormat="1" ht="13.5" x14ac:dyDescent="0.25">
      <c r="A39" s="26" t="s">
        <v>55</v>
      </c>
      <c r="B39" s="26">
        <v>38002</v>
      </c>
      <c r="C39" s="27">
        <v>343</v>
      </c>
      <c r="D39" s="28">
        <v>311.84662607400003</v>
      </c>
      <c r="E39" s="28">
        <f t="shared" si="0"/>
        <v>1.0998996664424627</v>
      </c>
      <c r="F39" s="28">
        <v>9.1</v>
      </c>
      <c r="G39" s="29">
        <v>1.383</v>
      </c>
      <c r="H39" s="30" t="s">
        <v>10</v>
      </c>
      <c r="I39" s="30" t="str">
        <f t="shared" si="3"/>
        <v>No</v>
      </c>
      <c r="J39" s="31">
        <f t="shared" si="1"/>
        <v>0</v>
      </c>
      <c r="K39" s="32">
        <f t="shared" si="4"/>
        <v>0</v>
      </c>
    </row>
    <row r="40" spans="1:11" s="20" customFormat="1" ht="13.5" x14ac:dyDescent="0.25">
      <c r="A40" s="26" t="s">
        <v>56</v>
      </c>
      <c r="B40" s="26">
        <v>49003</v>
      </c>
      <c r="C40" s="27">
        <v>975.57</v>
      </c>
      <c r="D40" s="28">
        <v>168.15329739999999</v>
      </c>
      <c r="E40" s="28">
        <f t="shared" si="0"/>
        <v>5.8016703513064751</v>
      </c>
      <c r="F40" s="28">
        <v>5.0999999999999996</v>
      </c>
      <c r="G40" s="29">
        <v>1.1970000000000001</v>
      </c>
      <c r="H40" s="30" t="s">
        <v>10</v>
      </c>
      <c r="I40" s="30" t="str">
        <f t="shared" si="3"/>
        <v>No</v>
      </c>
      <c r="J40" s="31">
        <f t="shared" si="1"/>
        <v>0</v>
      </c>
      <c r="K40" s="32">
        <f t="shared" si="4"/>
        <v>0</v>
      </c>
    </row>
    <row r="41" spans="1:11" s="20" customFormat="1" ht="13.5" x14ac:dyDescent="0.25">
      <c r="A41" s="26" t="s">
        <v>57</v>
      </c>
      <c r="B41" s="26">
        <v>5006</v>
      </c>
      <c r="C41" s="27">
        <v>403.1</v>
      </c>
      <c r="D41" s="28">
        <v>251.10454437999999</v>
      </c>
      <c r="E41" s="28">
        <f t="shared" si="0"/>
        <v>1.605307466638211</v>
      </c>
      <c r="F41" s="28">
        <v>11.4</v>
      </c>
      <c r="G41" s="29">
        <v>1.3280000000000001</v>
      </c>
      <c r="H41" s="30" t="s">
        <v>10</v>
      </c>
      <c r="I41" s="30" t="str">
        <f t="shared" si="3"/>
        <v>No</v>
      </c>
      <c r="J41" s="31">
        <f t="shared" si="1"/>
        <v>0</v>
      </c>
      <c r="K41" s="32">
        <f t="shared" si="4"/>
        <v>0</v>
      </c>
    </row>
    <row r="42" spans="1:11" s="20" customFormat="1" ht="13.5" x14ac:dyDescent="0.25">
      <c r="A42" s="26" t="s">
        <v>58</v>
      </c>
      <c r="B42" s="26">
        <v>19004</v>
      </c>
      <c r="C42" s="27">
        <v>523.78</v>
      </c>
      <c r="D42" s="28">
        <v>473.81636520699999</v>
      </c>
      <c r="E42" s="28">
        <f t="shared" si="0"/>
        <v>1.1054493649056887</v>
      </c>
      <c r="F42" s="28">
        <v>16.100000000000001</v>
      </c>
      <c r="G42" s="29">
        <v>1.1970000000000001</v>
      </c>
      <c r="H42" s="30" t="s">
        <v>10</v>
      </c>
      <c r="I42" s="30" t="str">
        <f t="shared" si="3"/>
        <v>No</v>
      </c>
      <c r="J42" s="31">
        <f t="shared" si="1"/>
        <v>0</v>
      </c>
      <c r="K42" s="32">
        <f t="shared" si="4"/>
        <v>0</v>
      </c>
    </row>
    <row r="43" spans="1:11" s="20" customFormat="1" ht="13.5" x14ac:dyDescent="0.25">
      <c r="A43" s="26" t="s">
        <v>59</v>
      </c>
      <c r="B43" s="26">
        <v>56002</v>
      </c>
      <c r="C43" s="27">
        <v>138</v>
      </c>
      <c r="D43" s="28">
        <v>401.912784359</v>
      </c>
      <c r="E43" s="28">
        <f t="shared" si="0"/>
        <v>0.34335807511097843</v>
      </c>
      <c r="F43" s="28">
        <v>17.7</v>
      </c>
      <c r="G43" s="29">
        <v>1.538</v>
      </c>
      <c r="H43" s="30" t="s">
        <v>10</v>
      </c>
      <c r="I43" s="30" t="str">
        <f t="shared" si="3"/>
        <v>Yes</v>
      </c>
      <c r="J43" s="31">
        <f t="shared" si="1"/>
        <v>2</v>
      </c>
      <c r="K43" s="32">
        <f t="shared" si="4"/>
        <v>110000</v>
      </c>
    </row>
    <row r="44" spans="1:11" s="20" customFormat="1" ht="13.5" x14ac:dyDescent="0.25">
      <c r="A44" s="26" t="s">
        <v>60</v>
      </c>
      <c r="B44" s="26">
        <v>51001</v>
      </c>
      <c r="C44" s="27">
        <v>2775.27</v>
      </c>
      <c r="D44" s="28">
        <v>150.89273469</v>
      </c>
      <c r="E44" s="28">
        <f t="shared" si="0"/>
        <v>18.392336819275126</v>
      </c>
      <c r="F44" s="28">
        <v>8.6</v>
      </c>
      <c r="G44" s="29">
        <v>1.1970000000000001</v>
      </c>
      <c r="H44" s="30" t="s">
        <v>10</v>
      </c>
      <c r="I44" s="30" t="str">
        <f t="shared" si="3"/>
        <v>No</v>
      </c>
      <c r="J44" s="31">
        <f t="shared" si="1"/>
        <v>0</v>
      </c>
      <c r="K44" s="32">
        <f t="shared" si="4"/>
        <v>0</v>
      </c>
    </row>
    <row r="45" spans="1:11" s="20" customFormat="1" ht="13.5" x14ac:dyDescent="0.25">
      <c r="A45" s="26" t="s">
        <v>61</v>
      </c>
      <c r="B45" s="26">
        <v>64002</v>
      </c>
      <c r="C45" s="27">
        <v>350.3</v>
      </c>
      <c r="D45" s="28">
        <v>1507.6713895999999</v>
      </c>
      <c r="E45" s="28">
        <f t="shared" si="0"/>
        <v>0.23234506034696198</v>
      </c>
      <c r="F45" s="28">
        <v>18.3</v>
      </c>
      <c r="G45" s="29">
        <v>1.1970000000000001</v>
      </c>
      <c r="H45" s="30" t="s">
        <v>10</v>
      </c>
      <c r="I45" s="30" t="str">
        <f t="shared" si="3"/>
        <v>Yes</v>
      </c>
      <c r="J45" s="31">
        <f t="shared" si="1"/>
        <v>1</v>
      </c>
      <c r="K45" s="32">
        <f t="shared" si="4"/>
        <v>65091</v>
      </c>
    </row>
    <row r="46" spans="1:11" s="20" customFormat="1" ht="13.5" x14ac:dyDescent="0.25">
      <c r="A46" s="26" t="s">
        <v>62</v>
      </c>
      <c r="B46" s="26">
        <v>20001</v>
      </c>
      <c r="C46" s="27">
        <v>378</v>
      </c>
      <c r="D46" s="28">
        <v>1645.8861813999999</v>
      </c>
      <c r="E46" s="28">
        <f t="shared" si="0"/>
        <v>0.22966351153059145</v>
      </c>
      <c r="F46" s="28">
        <v>18.3</v>
      </c>
      <c r="G46" s="29">
        <v>1.1970000000000001</v>
      </c>
      <c r="H46" s="30" t="s">
        <v>10</v>
      </c>
      <c r="I46" s="30" t="str">
        <f t="shared" si="3"/>
        <v>Yes</v>
      </c>
      <c r="J46" s="31">
        <f t="shared" si="1"/>
        <v>1</v>
      </c>
      <c r="K46" s="32">
        <f t="shared" si="4"/>
        <v>70942</v>
      </c>
    </row>
    <row r="47" spans="1:11" s="20" customFormat="1" ht="13.5" x14ac:dyDescent="0.25">
      <c r="A47" s="26" t="s">
        <v>63</v>
      </c>
      <c r="B47" s="26">
        <v>23001</v>
      </c>
      <c r="C47" s="27">
        <v>112</v>
      </c>
      <c r="D47" s="28">
        <v>711.70001219999995</v>
      </c>
      <c r="E47" s="28">
        <f t="shared" si="0"/>
        <v>0.15736967553757197</v>
      </c>
      <c r="F47" s="28">
        <v>19.899999999999999</v>
      </c>
      <c r="G47" s="29">
        <v>1.391</v>
      </c>
      <c r="H47" s="30" t="s">
        <v>10</v>
      </c>
      <c r="I47" s="30" t="str">
        <f t="shared" si="3"/>
        <v>Yes</v>
      </c>
      <c r="J47" s="31">
        <f t="shared" si="1"/>
        <v>2</v>
      </c>
      <c r="K47" s="32">
        <f t="shared" si="4"/>
        <v>110000</v>
      </c>
    </row>
    <row r="48" spans="1:11" s="20" customFormat="1" ht="13.5" x14ac:dyDescent="0.25">
      <c r="A48" s="26" t="s">
        <v>64</v>
      </c>
      <c r="B48" s="26">
        <v>22005</v>
      </c>
      <c r="C48" s="27">
        <v>131</v>
      </c>
      <c r="D48" s="28">
        <v>520.59078521699996</v>
      </c>
      <c r="E48" s="28">
        <f t="shared" si="0"/>
        <v>0.25163718552066716</v>
      </c>
      <c r="F48" s="28">
        <v>15</v>
      </c>
      <c r="G48" s="29">
        <v>1.5250000000000001</v>
      </c>
      <c r="H48" s="30" t="s">
        <v>10</v>
      </c>
      <c r="I48" s="30" t="str">
        <f t="shared" si="3"/>
        <v>Yes</v>
      </c>
      <c r="J48" s="31">
        <f t="shared" si="1"/>
        <v>2</v>
      </c>
      <c r="K48" s="32">
        <f t="shared" si="4"/>
        <v>110000</v>
      </c>
    </row>
    <row r="49" spans="1:11" s="20" customFormat="1" ht="13.5" x14ac:dyDescent="0.25">
      <c r="A49" s="26" t="s">
        <v>65</v>
      </c>
      <c r="B49" s="26">
        <v>16002</v>
      </c>
      <c r="C49" s="27">
        <v>12</v>
      </c>
      <c r="D49" s="28">
        <v>309.25799560000002</v>
      </c>
      <c r="E49" s="28">
        <f t="shared" si="0"/>
        <v>3.8802553760068408E-2</v>
      </c>
      <c r="F49" s="28">
        <v>0</v>
      </c>
      <c r="G49" s="29">
        <v>1.1970000000000001</v>
      </c>
      <c r="H49" s="30" t="s">
        <v>10</v>
      </c>
      <c r="I49" s="30" t="str">
        <f t="shared" si="3"/>
        <v>No</v>
      </c>
      <c r="J49" s="31">
        <f t="shared" si="1"/>
        <v>0</v>
      </c>
      <c r="K49" s="32">
        <f t="shared" si="4"/>
        <v>0</v>
      </c>
    </row>
    <row r="50" spans="1:11" s="20" customFormat="1" ht="13.5" x14ac:dyDescent="0.25">
      <c r="A50" s="26" t="s">
        <v>66</v>
      </c>
      <c r="B50" s="26">
        <v>61007</v>
      </c>
      <c r="C50" s="27">
        <v>697.1</v>
      </c>
      <c r="D50" s="28">
        <v>216.28700259999999</v>
      </c>
      <c r="E50" s="28">
        <f t="shared" si="0"/>
        <v>3.2230323210369369</v>
      </c>
      <c r="F50" s="28">
        <v>12.7</v>
      </c>
      <c r="G50" s="29">
        <v>1.1970000000000001</v>
      </c>
      <c r="H50" s="30" t="s">
        <v>10</v>
      </c>
      <c r="I50" s="30" t="str">
        <f t="shared" si="3"/>
        <v>No</v>
      </c>
      <c r="J50" s="31">
        <f t="shared" si="1"/>
        <v>0</v>
      </c>
      <c r="K50" s="32">
        <f t="shared" si="4"/>
        <v>0</v>
      </c>
    </row>
    <row r="51" spans="1:11" s="20" customFormat="1" ht="13.5" x14ac:dyDescent="0.25">
      <c r="A51" s="26" t="s">
        <v>67</v>
      </c>
      <c r="B51" s="26">
        <v>5003</v>
      </c>
      <c r="C51" s="27">
        <v>351.33</v>
      </c>
      <c r="D51" s="28">
        <v>149.2377482</v>
      </c>
      <c r="E51" s="28">
        <f t="shared" si="0"/>
        <v>2.3541631004051826</v>
      </c>
      <c r="F51" s="28">
        <v>13.9</v>
      </c>
      <c r="G51" s="29">
        <v>1.1970000000000001</v>
      </c>
      <c r="H51" s="30" t="s">
        <v>10</v>
      </c>
      <c r="I51" s="30" t="str">
        <f t="shared" si="3"/>
        <v>No</v>
      </c>
      <c r="J51" s="31">
        <f t="shared" si="1"/>
        <v>0</v>
      </c>
      <c r="K51" s="32">
        <f t="shared" si="4"/>
        <v>0</v>
      </c>
    </row>
    <row r="52" spans="1:11" s="20" customFormat="1" ht="13.5" x14ac:dyDescent="0.25">
      <c r="A52" s="26" t="s">
        <v>68</v>
      </c>
      <c r="B52" s="26">
        <v>28002</v>
      </c>
      <c r="C52" s="27">
        <v>274.93</v>
      </c>
      <c r="D52" s="28">
        <v>174.30638084999998</v>
      </c>
      <c r="E52" s="28">
        <f t="shared" si="0"/>
        <v>1.5772801813640549</v>
      </c>
      <c r="F52" s="28">
        <v>12.1</v>
      </c>
      <c r="G52" s="29">
        <v>1.488</v>
      </c>
      <c r="H52" s="30" t="s">
        <v>10</v>
      </c>
      <c r="I52" s="30" t="str">
        <f t="shared" si="3"/>
        <v>No</v>
      </c>
      <c r="J52" s="31">
        <f t="shared" si="1"/>
        <v>0</v>
      </c>
      <c r="K52" s="32">
        <f t="shared" si="4"/>
        <v>0</v>
      </c>
    </row>
    <row r="53" spans="1:11" s="20" customFormat="1" ht="13.5" x14ac:dyDescent="0.25">
      <c r="A53" s="26" t="s">
        <v>69</v>
      </c>
      <c r="B53" s="26">
        <v>17001</v>
      </c>
      <c r="C53" s="27">
        <v>270</v>
      </c>
      <c r="D53" s="28">
        <v>105.77098769999999</v>
      </c>
      <c r="E53" s="28">
        <f t="shared" si="0"/>
        <v>2.5526848701253075</v>
      </c>
      <c r="F53" s="28">
        <v>10.5</v>
      </c>
      <c r="G53" s="29">
        <v>1.1970000000000001</v>
      </c>
      <c r="H53" s="30" t="s">
        <v>10</v>
      </c>
      <c r="I53" s="30" t="str">
        <f t="shared" si="3"/>
        <v>No</v>
      </c>
      <c r="J53" s="31">
        <f t="shared" si="1"/>
        <v>0</v>
      </c>
      <c r="K53" s="32">
        <f t="shared" si="4"/>
        <v>0</v>
      </c>
    </row>
    <row r="54" spans="1:11" s="20" customFormat="1" ht="13.5" x14ac:dyDescent="0.25">
      <c r="A54" s="26" t="s">
        <v>70</v>
      </c>
      <c r="B54" s="26">
        <v>44001</v>
      </c>
      <c r="C54" s="27">
        <v>154.19999999999999</v>
      </c>
      <c r="D54" s="28">
        <v>619.17518180000002</v>
      </c>
      <c r="E54" s="28">
        <f t="shared" si="0"/>
        <v>0.24904098958185986</v>
      </c>
      <c r="F54" s="28">
        <v>22</v>
      </c>
      <c r="G54" s="29">
        <v>1.8440000000000001</v>
      </c>
      <c r="H54" s="30" t="s">
        <v>10</v>
      </c>
      <c r="I54" s="30" t="str">
        <f t="shared" si="3"/>
        <v>Yes</v>
      </c>
      <c r="J54" s="31">
        <f t="shared" si="1"/>
        <v>2</v>
      </c>
      <c r="K54" s="32">
        <f t="shared" si="4"/>
        <v>110000</v>
      </c>
    </row>
    <row r="55" spans="1:11" s="20" customFormat="1" ht="13.5" x14ac:dyDescent="0.25">
      <c r="A55" s="26" t="s">
        <v>71</v>
      </c>
      <c r="B55" s="26">
        <v>46002</v>
      </c>
      <c r="C55" s="27">
        <v>181.1</v>
      </c>
      <c r="D55" s="28">
        <v>892.57471164000003</v>
      </c>
      <c r="E55" s="28">
        <f t="shared" si="0"/>
        <v>0.20289618072110766</v>
      </c>
      <c r="F55" s="28">
        <v>21.7</v>
      </c>
      <c r="G55" s="29">
        <v>1.1970000000000001</v>
      </c>
      <c r="H55" s="30" t="s">
        <v>10</v>
      </c>
      <c r="I55" s="30" t="str">
        <f t="shared" si="3"/>
        <v>Yes</v>
      </c>
      <c r="J55" s="31">
        <f t="shared" si="1"/>
        <v>2</v>
      </c>
      <c r="K55" s="32">
        <f t="shared" si="4"/>
        <v>110000</v>
      </c>
    </row>
    <row r="56" spans="1:11" s="20" customFormat="1" ht="13.5" x14ac:dyDescent="0.25">
      <c r="A56" s="26" t="s">
        <v>72</v>
      </c>
      <c r="B56" s="26">
        <v>24004</v>
      </c>
      <c r="C56" s="27">
        <v>386</v>
      </c>
      <c r="D56" s="28">
        <v>918.61125134999986</v>
      </c>
      <c r="E56" s="28">
        <f t="shared" si="0"/>
        <v>0.42019951250622145</v>
      </c>
      <c r="F56" s="28">
        <v>28.4</v>
      </c>
      <c r="G56" s="29">
        <v>1.4530000000000001</v>
      </c>
      <c r="H56" s="30" t="s">
        <v>10</v>
      </c>
      <c r="I56" s="30" t="str">
        <f t="shared" si="3"/>
        <v>Yes</v>
      </c>
      <c r="J56" s="31">
        <f t="shared" si="1"/>
        <v>1</v>
      </c>
      <c r="K56" s="32">
        <f t="shared" si="4"/>
        <v>21385</v>
      </c>
    </row>
    <row r="57" spans="1:11" s="20" customFormat="1" ht="13.5" x14ac:dyDescent="0.25">
      <c r="A57" s="26" t="s">
        <v>73</v>
      </c>
      <c r="B57" s="26">
        <v>50003</v>
      </c>
      <c r="C57" s="27">
        <v>730.54</v>
      </c>
      <c r="D57" s="28">
        <v>224.6560059</v>
      </c>
      <c r="E57" s="28">
        <f t="shared" si="0"/>
        <v>3.2518160245632677</v>
      </c>
      <c r="F57" s="28">
        <v>11.3</v>
      </c>
      <c r="G57" s="29">
        <v>1.1970000000000001</v>
      </c>
      <c r="H57" s="30" t="s">
        <v>10</v>
      </c>
      <c r="I57" s="30" t="str">
        <f t="shared" si="3"/>
        <v>No</v>
      </c>
      <c r="J57" s="31">
        <f t="shared" si="1"/>
        <v>0</v>
      </c>
      <c r="K57" s="32">
        <f t="shared" si="4"/>
        <v>0</v>
      </c>
    </row>
    <row r="58" spans="1:11" s="20" customFormat="1" ht="13.5" x14ac:dyDescent="0.25">
      <c r="A58" s="26" t="s">
        <v>74</v>
      </c>
      <c r="B58" s="26">
        <v>14001</v>
      </c>
      <c r="C58" s="27">
        <v>324.45999999999998</v>
      </c>
      <c r="D58" s="28">
        <v>140.75076777199999</v>
      </c>
      <c r="E58" s="28">
        <f t="shared" si="0"/>
        <v>2.3052094502645111</v>
      </c>
      <c r="F58" s="28">
        <v>13.7</v>
      </c>
      <c r="G58" s="29">
        <v>1.1970000000000001</v>
      </c>
      <c r="H58" s="30" t="s">
        <v>10</v>
      </c>
      <c r="I58" s="30" t="str">
        <f t="shared" si="3"/>
        <v>No</v>
      </c>
      <c r="J58" s="31">
        <f t="shared" si="1"/>
        <v>0</v>
      </c>
      <c r="K58" s="32">
        <f t="shared" si="4"/>
        <v>0</v>
      </c>
    </row>
    <row r="59" spans="1:11" s="20" customFormat="1" ht="13.5" x14ac:dyDescent="0.25">
      <c r="A59" s="26" t="s">
        <v>75</v>
      </c>
      <c r="B59" s="26">
        <v>6002</v>
      </c>
      <c r="C59" s="27">
        <v>173</v>
      </c>
      <c r="D59" s="28">
        <v>351.91612270000002</v>
      </c>
      <c r="E59" s="28">
        <f t="shared" si="0"/>
        <v>0.49159441367077777</v>
      </c>
      <c r="F59" s="28">
        <v>22.2</v>
      </c>
      <c r="G59" s="29">
        <v>1.8010000000000002</v>
      </c>
      <c r="H59" s="30" t="s">
        <v>10</v>
      </c>
      <c r="I59" s="30" t="str">
        <f t="shared" si="3"/>
        <v>No</v>
      </c>
      <c r="J59" s="31">
        <f t="shared" si="1"/>
        <v>0</v>
      </c>
      <c r="K59" s="32">
        <f t="shared" si="4"/>
        <v>0</v>
      </c>
    </row>
    <row r="60" spans="1:11" s="20" customFormat="1" ht="13.5" x14ac:dyDescent="0.25">
      <c r="A60" s="26" t="s">
        <v>76</v>
      </c>
      <c r="B60" s="26">
        <v>33001</v>
      </c>
      <c r="C60" s="27">
        <v>428.23</v>
      </c>
      <c r="D60" s="28">
        <v>238.931735</v>
      </c>
      <c r="E60" s="28">
        <f t="shared" si="0"/>
        <v>1.7922692437653793</v>
      </c>
      <c r="F60" s="28">
        <v>10.1</v>
      </c>
      <c r="G60" s="29">
        <v>1.4710000000000001</v>
      </c>
      <c r="H60" s="30" t="s">
        <v>10</v>
      </c>
      <c r="I60" s="30" t="str">
        <f t="shared" si="3"/>
        <v>No</v>
      </c>
      <c r="J60" s="31">
        <f t="shared" si="1"/>
        <v>0</v>
      </c>
      <c r="K60" s="32">
        <f t="shared" si="4"/>
        <v>0</v>
      </c>
    </row>
    <row r="61" spans="1:11" s="20" customFormat="1" ht="13.5" x14ac:dyDescent="0.25">
      <c r="A61" s="26" t="s">
        <v>77</v>
      </c>
      <c r="B61" s="26">
        <v>49004</v>
      </c>
      <c r="C61" s="27">
        <v>475.81</v>
      </c>
      <c r="D61" s="28">
        <v>88.239799500000004</v>
      </c>
      <c r="E61" s="28">
        <f t="shared" si="0"/>
        <v>5.3922380002688017</v>
      </c>
      <c r="F61" s="28">
        <v>9.1</v>
      </c>
      <c r="G61" s="29">
        <v>1.6960000000000002</v>
      </c>
      <c r="H61" s="30" t="s">
        <v>10</v>
      </c>
      <c r="I61" s="30" t="str">
        <f t="shared" si="3"/>
        <v>No</v>
      </c>
      <c r="J61" s="31">
        <f t="shared" si="1"/>
        <v>0</v>
      </c>
      <c r="K61" s="32">
        <f t="shared" si="4"/>
        <v>0</v>
      </c>
    </row>
    <row r="62" spans="1:11" s="20" customFormat="1" ht="13.5" x14ac:dyDescent="0.25">
      <c r="A62" s="26" t="s">
        <v>78</v>
      </c>
      <c r="B62" s="26">
        <v>63001</v>
      </c>
      <c r="C62" s="27">
        <v>255</v>
      </c>
      <c r="D62" s="28">
        <v>72.415550199999998</v>
      </c>
      <c r="E62" s="28">
        <f t="shared" si="0"/>
        <v>3.5213431272113707</v>
      </c>
      <c r="F62" s="28">
        <v>11.926966999999999</v>
      </c>
      <c r="G62" s="29">
        <v>1.1970000000000001</v>
      </c>
      <c r="H62" s="30" t="s">
        <v>10</v>
      </c>
      <c r="I62" s="30" t="str">
        <f t="shared" si="3"/>
        <v>No</v>
      </c>
      <c r="J62" s="31">
        <f t="shared" si="1"/>
        <v>0</v>
      </c>
      <c r="K62" s="32">
        <f t="shared" si="4"/>
        <v>0</v>
      </c>
    </row>
    <row r="63" spans="1:11" s="20" customFormat="1" ht="13.5" x14ac:dyDescent="0.25">
      <c r="A63" s="26" t="s">
        <v>79</v>
      </c>
      <c r="B63" s="26">
        <v>53001</v>
      </c>
      <c r="C63" s="27">
        <v>215</v>
      </c>
      <c r="D63" s="28">
        <v>222.8378621</v>
      </c>
      <c r="E63" s="28">
        <f t="shared" si="0"/>
        <v>0.96482706293204923</v>
      </c>
      <c r="F63" s="28">
        <v>18.3</v>
      </c>
      <c r="G63" s="29">
        <v>1.1970000000000001</v>
      </c>
      <c r="H63" s="30" t="s">
        <v>10</v>
      </c>
      <c r="I63" s="30" t="str">
        <f t="shared" si="3"/>
        <v>No</v>
      </c>
      <c r="J63" s="31">
        <f t="shared" si="1"/>
        <v>0</v>
      </c>
      <c r="K63" s="32">
        <f t="shared" si="4"/>
        <v>0</v>
      </c>
    </row>
    <row r="64" spans="1:11" s="20" customFormat="1" ht="13.5" x14ac:dyDescent="0.25">
      <c r="A64" s="26" t="s">
        <v>80</v>
      </c>
      <c r="B64" s="26">
        <v>26004</v>
      </c>
      <c r="C64" s="27">
        <v>419.55</v>
      </c>
      <c r="D64" s="28">
        <v>515.8101997</v>
      </c>
      <c r="E64" s="28">
        <f t="shared" si="0"/>
        <v>0.81338058115953149</v>
      </c>
      <c r="F64" s="28">
        <v>7.9</v>
      </c>
      <c r="G64" s="29">
        <v>1.4510000000000001</v>
      </c>
      <c r="H64" s="30" t="s">
        <v>10</v>
      </c>
      <c r="I64" s="30" t="str">
        <f t="shared" si="3"/>
        <v>No</v>
      </c>
      <c r="J64" s="31">
        <f t="shared" si="1"/>
        <v>0</v>
      </c>
      <c r="K64" s="32">
        <f t="shared" si="4"/>
        <v>0</v>
      </c>
    </row>
    <row r="65" spans="1:11" s="20" customFormat="1" ht="13.5" x14ac:dyDescent="0.25">
      <c r="A65" s="26" t="s">
        <v>81</v>
      </c>
      <c r="B65" s="26">
        <v>6006</v>
      </c>
      <c r="C65" s="27">
        <v>570.1</v>
      </c>
      <c r="D65" s="28">
        <v>902.01388271300016</v>
      </c>
      <c r="E65" s="28">
        <f t="shared" si="0"/>
        <v>0.63203018370992481</v>
      </c>
      <c r="F65" s="28">
        <v>16.7</v>
      </c>
      <c r="G65" s="29">
        <v>1.7370000000000001</v>
      </c>
      <c r="H65" s="30" t="s">
        <v>10</v>
      </c>
      <c r="I65" s="30" t="str">
        <f t="shared" si="3"/>
        <v>No</v>
      </c>
      <c r="J65" s="31">
        <f t="shared" si="1"/>
        <v>0</v>
      </c>
      <c r="K65" s="32">
        <f t="shared" si="4"/>
        <v>0</v>
      </c>
    </row>
    <row r="66" spans="1:11" s="20" customFormat="1" ht="13.5" x14ac:dyDescent="0.25">
      <c r="A66" s="26" t="s">
        <v>82</v>
      </c>
      <c r="B66" s="26">
        <v>27001</v>
      </c>
      <c r="C66" s="27">
        <v>328.05</v>
      </c>
      <c r="D66" s="28">
        <v>1662.9360271</v>
      </c>
      <c r="E66" s="28">
        <f t="shared" si="0"/>
        <v>0.19727156947347371</v>
      </c>
      <c r="F66" s="28">
        <v>16.100000000000001</v>
      </c>
      <c r="G66" s="29">
        <v>1.1970000000000001</v>
      </c>
      <c r="H66" s="30" t="s">
        <v>10</v>
      </c>
      <c r="I66" s="30" t="str">
        <f t="shared" si="3"/>
        <v>Yes</v>
      </c>
      <c r="J66" s="31">
        <f t="shared" si="1"/>
        <v>1</v>
      </c>
      <c r="K66" s="32">
        <f t="shared" si="4"/>
        <v>68945</v>
      </c>
    </row>
    <row r="67" spans="1:11" s="20" customFormat="1" ht="13.5" x14ac:dyDescent="0.25">
      <c r="A67" s="26" t="s">
        <v>83</v>
      </c>
      <c r="B67" s="26">
        <v>28003</v>
      </c>
      <c r="C67" s="27">
        <v>867</v>
      </c>
      <c r="D67" s="28">
        <v>356.19863427399997</v>
      </c>
      <c r="E67" s="28">
        <f t="shared" si="0"/>
        <v>2.4340351606544184</v>
      </c>
      <c r="F67" s="28">
        <v>11.7</v>
      </c>
      <c r="G67" s="29">
        <v>1.1970000000000001</v>
      </c>
      <c r="H67" s="30" t="s">
        <v>10</v>
      </c>
      <c r="I67" s="30" t="str">
        <f t="shared" si="3"/>
        <v>No</v>
      </c>
      <c r="J67" s="31">
        <f t="shared" si="1"/>
        <v>0</v>
      </c>
      <c r="K67" s="32">
        <f t="shared" si="4"/>
        <v>0</v>
      </c>
    </row>
    <row r="68" spans="1:11" s="20" customFormat="1" ht="13.5" x14ac:dyDescent="0.25">
      <c r="A68" s="26" t="s">
        <v>84</v>
      </c>
      <c r="B68" s="26">
        <v>30001</v>
      </c>
      <c r="C68" s="27">
        <v>371</v>
      </c>
      <c r="D68" s="28">
        <v>261.9982043</v>
      </c>
      <c r="E68" s="28">
        <f t="shared" si="0"/>
        <v>1.4160402396315204</v>
      </c>
      <c r="F68" s="28">
        <v>9.1</v>
      </c>
      <c r="G68" s="29">
        <v>1.1970000000000001</v>
      </c>
      <c r="H68" s="30" t="s">
        <v>10</v>
      </c>
      <c r="I68" s="30" t="str">
        <f t="shared" si="3"/>
        <v>No</v>
      </c>
      <c r="J68" s="31">
        <f t="shared" si="1"/>
        <v>0</v>
      </c>
      <c r="K68" s="32">
        <f t="shared" si="4"/>
        <v>0</v>
      </c>
    </row>
    <row r="69" spans="1:11" s="20" customFormat="1" ht="13.5" x14ac:dyDescent="0.25">
      <c r="A69" s="26" t="s">
        <v>85</v>
      </c>
      <c r="B69" s="26">
        <v>31001</v>
      </c>
      <c r="C69" s="27">
        <v>226.8</v>
      </c>
      <c r="D69" s="28">
        <v>2678.115503</v>
      </c>
      <c r="E69" s="28">
        <f t="shared" si="0"/>
        <v>8.4686414662078907E-2</v>
      </c>
      <c r="F69" s="28">
        <v>52.6</v>
      </c>
      <c r="G69" s="29">
        <v>1.1970000000000001</v>
      </c>
      <c r="H69" s="30" t="s">
        <v>10</v>
      </c>
      <c r="I69" s="30" t="str">
        <f t="shared" si="3"/>
        <v>Yes</v>
      </c>
      <c r="J69" s="31">
        <f t="shared" si="1"/>
        <v>2</v>
      </c>
      <c r="K69" s="32">
        <f t="shared" si="4"/>
        <v>28880</v>
      </c>
    </row>
    <row r="70" spans="1:11" s="20" customFormat="1" ht="13.5" x14ac:dyDescent="0.25">
      <c r="A70" s="26" t="s">
        <v>86</v>
      </c>
      <c r="B70" s="26">
        <v>41002</v>
      </c>
      <c r="C70" s="27">
        <v>6191.44</v>
      </c>
      <c r="D70" s="28">
        <v>70.315883400000004</v>
      </c>
      <c r="E70" s="28">
        <f t="shared" si="0"/>
        <v>88.051798549970286</v>
      </c>
      <c r="F70" s="28">
        <v>6.7</v>
      </c>
      <c r="G70" s="29">
        <v>1.377</v>
      </c>
      <c r="H70" s="30" t="s">
        <v>10</v>
      </c>
      <c r="I70" s="30" t="str">
        <f t="shared" si="3"/>
        <v>No</v>
      </c>
      <c r="J70" s="31">
        <f t="shared" si="1"/>
        <v>0</v>
      </c>
      <c r="K70" s="32">
        <f t="shared" si="4"/>
        <v>0</v>
      </c>
    </row>
    <row r="71" spans="1:11" s="20" customFormat="1" ht="13.5" x14ac:dyDescent="0.25">
      <c r="A71" s="26" t="s">
        <v>87</v>
      </c>
      <c r="B71" s="26">
        <v>14002</v>
      </c>
      <c r="C71" s="27">
        <v>180</v>
      </c>
      <c r="D71" s="28">
        <v>100.40926908500001</v>
      </c>
      <c r="E71" s="28">
        <f t="shared" ref="E71:E134" si="5">C71/D71</f>
        <v>1.7926631837905684</v>
      </c>
      <c r="F71" s="28">
        <v>13.7</v>
      </c>
      <c r="G71" s="29">
        <v>2.8380000000000001</v>
      </c>
      <c r="H71" s="30" t="s">
        <v>10</v>
      </c>
      <c r="I71" s="30" t="str">
        <f t="shared" si="3"/>
        <v>No</v>
      </c>
      <c r="J71" s="31">
        <f t="shared" ref="J71:J134" si="6">IF(I71="yes",IF(C71&lt;83,1,IF(C71&gt;232,1,2)),0)</f>
        <v>0</v>
      </c>
      <c r="K71" s="32">
        <f t="shared" si="4"/>
        <v>0</v>
      </c>
    </row>
    <row r="72" spans="1:11" s="20" customFormat="1" ht="13.5" x14ac:dyDescent="0.25">
      <c r="A72" s="26" t="s">
        <v>88</v>
      </c>
      <c r="B72" s="26">
        <v>10001</v>
      </c>
      <c r="C72" s="27">
        <v>138.19999999999999</v>
      </c>
      <c r="D72" s="28">
        <v>274.2946599</v>
      </c>
      <c r="E72" s="28">
        <f t="shared" si="5"/>
        <v>0.50383773439258261</v>
      </c>
      <c r="F72" s="28">
        <v>22</v>
      </c>
      <c r="G72" s="29">
        <v>2.1040000000000001</v>
      </c>
      <c r="H72" s="30" t="s">
        <v>10</v>
      </c>
      <c r="I72" s="30" t="str">
        <f t="shared" ref="I72:I135" si="7">IF(C72&lt;=500,IF(D72&gt;=400,IF(E72&lt;=0.5,IF(F72&gt;=15,IF(G72&gt;=1.197,IF(H72="Yes","Yes","No"),"No"),"No"),"No"),"No"),"No")</f>
        <v>No</v>
      </c>
      <c r="J72" s="31">
        <f t="shared" si="6"/>
        <v>0</v>
      </c>
      <c r="K72" s="32">
        <f t="shared" si="4"/>
        <v>0</v>
      </c>
    </row>
    <row r="73" spans="1:11" s="20" customFormat="1" ht="13.5" x14ac:dyDescent="0.25">
      <c r="A73" s="26" t="s">
        <v>89</v>
      </c>
      <c r="B73" s="26">
        <v>34002</v>
      </c>
      <c r="C73" s="27">
        <v>214.2</v>
      </c>
      <c r="D73" s="28">
        <v>1134.5892629100001</v>
      </c>
      <c r="E73" s="28">
        <f t="shared" si="5"/>
        <v>0.1887907871176383</v>
      </c>
      <c r="F73" s="28">
        <v>22.6</v>
      </c>
      <c r="G73" s="29">
        <v>1.1970000000000001</v>
      </c>
      <c r="H73" s="30" t="s">
        <v>10</v>
      </c>
      <c r="I73" s="30" t="str">
        <f t="shared" si="7"/>
        <v>Yes</v>
      </c>
      <c r="J73" s="31">
        <f t="shared" si="6"/>
        <v>2</v>
      </c>
      <c r="K73" s="32">
        <f t="shared" si="4"/>
        <v>98859</v>
      </c>
    </row>
    <row r="74" spans="1:11" s="20" customFormat="1" ht="13.5" x14ac:dyDescent="0.25">
      <c r="A74" s="26" t="s">
        <v>90</v>
      </c>
      <c r="B74" s="26">
        <v>51002</v>
      </c>
      <c r="C74" s="27">
        <v>507.4</v>
      </c>
      <c r="D74" s="28">
        <v>583.89099120000003</v>
      </c>
      <c r="E74" s="28">
        <f t="shared" si="5"/>
        <v>0.8689978226195999</v>
      </c>
      <c r="F74" s="28">
        <v>11.2</v>
      </c>
      <c r="G74" s="29">
        <v>1.1970000000000001</v>
      </c>
      <c r="H74" s="30" t="s">
        <v>10</v>
      </c>
      <c r="I74" s="30" t="str">
        <f t="shared" si="7"/>
        <v>No</v>
      </c>
      <c r="J74" s="31">
        <f t="shared" si="6"/>
        <v>0</v>
      </c>
      <c r="K74" s="32">
        <f t="shared" si="4"/>
        <v>0</v>
      </c>
    </row>
    <row r="75" spans="1:11" s="20" customFormat="1" ht="13.5" x14ac:dyDescent="0.25">
      <c r="A75" s="26" t="s">
        <v>91</v>
      </c>
      <c r="B75" s="26">
        <v>56006</v>
      </c>
      <c r="C75" s="27">
        <v>221</v>
      </c>
      <c r="D75" s="28">
        <v>482.74485357999998</v>
      </c>
      <c r="E75" s="28">
        <f t="shared" si="5"/>
        <v>0.45779876960071231</v>
      </c>
      <c r="F75" s="28">
        <v>9.6</v>
      </c>
      <c r="G75" s="29">
        <v>1.6380000000000001</v>
      </c>
      <c r="H75" s="30" t="s">
        <v>10</v>
      </c>
      <c r="I75" s="30" t="str">
        <f t="shared" si="7"/>
        <v>No</v>
      </c>
      <c r="J75" s="31">
        <f t="shared" si="6"/>
        <v>0</v>
      </c>
      <c r="K75" s="32">
        <f t="shared" si="4"/>
        <v>0</v>
      </c>
    </row>
    <row r="76" spans="1:11" s="20" customFormat="1" ht="13.5" x14ac:dyDescent="0.25">
      <c r="A76" s="26" t="s">
        <v>92</v>
      </c>
      <c r="B76" s="26">
        <v>23002</v>
      </c>
      <c r="C76" s="27">
        <v>691.94</v>
      </c>
      <c r="D76" s="28">
        <v>589.57500449999998</v>
      </c>
      <c r="E76" s="28">
        <f t="shared" si="5"/>
        <v>1.1736250599477374</v>
      </c>
      <c r="F76" s="28">
        <v>19.899999999999999</v>
      </c>
      <c r="G76" s="29">
        <v>1.1970000000000001</v>
      </c>
      <c r="H76" s="30" t="s">
        <v>10</v>
      </c>
      <c r="I76" s="30" t="str">
        <f t="shared" si="7"/>
        <v>No</v>
      </c>
      <c r="J76" s="31">
        <f t="shared" si="6"/>
        <v>0</v>
      </c>
      <c r="K76" s="32">
        <f t="shared" si="4"/>
        <v>0</v>
      </c>
    </row>
    <row r="77" spans="1:11" s="20" customFormat="1" ht="13.5" x14ac:dyDescent="0.25">
      <c r="A77" s="26" t="s">
        <v>93</v>
      </c>
      <c r="B77" s="26">
        <v>53002</v>
      </c>
      <c r="C77" s="27">
        <v>113</v>
      </c>
      <c r="D77" s="28">
        <v>751.75718828000004</v>
      </c>
      <c r="E77" s="28">
        <f t="shared" si="5"/>
        <v>0.15031449218136633</v>
      </c>
      <c r="F77" s="28">
        <v>15.6</v>
      </c>
      <c r="G77" s="29">
        <v>1.4340000000000002</v>
      </c>
      <c r="H77" s="30" t="s">
        <v>10</v>
      </c>
      <c r="I77" s="30" t="str">
        <f t="shared" si="7"/>
        <v>Yes</v>
      </c>
      <c r="J77" s="31">
        <f t="shared" si="6"/>
        <v>2</v>
      </c>
      <c r="K77" s="32">
        <f t="shared" si="4"/>
        <v>110000</v>
      </c>
    </row>
    <row r="78" spans="1:11" s="20" customFormat="1" ht="13.5" x14ac:dyDescent="0.25">
      <c r="A78" s="26" t="s">
        <v>94</v>
      </c>
      <c r="B78" s="26">
        <v>48003</v>
      </c>
      <c r="C78" s="27">
        <v>337</v>
      </c>
      <c r="D78" s="28">
        <v>526.70120922800004</v>
      </c>
      <c r="E78" s="28">
        <f t="shared" si="5"/>
        <v>0.63983145300530042</v>
      </c>
      <c r="F78" s="28">
        <v>21.09</v>
      </c>
      <c r="G78" s="29">
        <v>1.1970000000000001</v>
      </c>
      <c r="H78" s="30" t="s">
        <v>10</v>
      </c>
      <c r="I78" s="30" t="str">
        <f t="shared" si="7"/>
        <v>No</v>
      </c>
      <c r="J78" s="31">
        <f t="shared" si="6"/>
        <v>0</v>
      </c>
      <c r="K78" s="32">
        <f t="shared" si="4"/>
        <v>0</v>
      </c>
    </row>
    <row r="79" spans="1:11" s="20" customFormat="1" ht="13.5" x14ac:dyDescent="0.25">
      <c r="A79" s="26" t="s">
        <v>95</v>
      </c>
      <c r="B79" s="26">
        <v>2002</v>
      </c>
      <c r="C79" s="27">
        <v>3082.99</v>
      </c>
      <c r="D79" s="28">
        <v>434.25790930000005</v>
      </c>
      <c r="E79" s="28">
        <f t="shared" si="5"/>
        <v>7.0994446709551262</v>
      </c>
      <c r="F79" s="28">
        <v>12.9</v>
      </c>
      <c r="G79" s="29">
        <v>1.1970000000000001</v>
      </c>
      <c r="H79" s="30" t="s">
        <v>10</v>
      </c>
      <c r="I79" s="30" t="str">
        <f t="shared" si="7"/>
        <v>No</v>
      </c>
      <c r="J79" s="31">
        <f t="shared" si="6"/>
        <v>0</v>
      </c>
      <c r="K79" s="32">
        <f t="shared" si="4"/>
        <v>0</v>
      </c>
    </row>
    <row r="80" spans="1:11" s="20" customFormat="1" ht="13.5" x14ac:dyDescent="0.25">
      <c r="A80" s="26" t="s">
        <v>96</v>
      </c>
      <c r="B80" s="26">
        <v>22006</v>
      </c>
      <c r="C80" s="27">
        <v>430.14</v>
      </c>
      <c r="D80" s="28">
        <v>535.20393020000006</v>
      </c>
      <c r="E80" s="28">
        <f t="shared" si="5"/>
        <v>0.80369364970705881</v>
      </c>
      <c r="F80" s="28">
        <v>15</v>
      </c>
      <c r="G80" s="29">
        <v>1.1970000000000001</v>
      </c>
      <c r="H80" s="30" t="s">
        <v>10</v>
      </c>
      <c r="I80" s="30" t="str">
        <f t="shared" si="7"/>
        <v>No</v>
      </c>
      <c r="J80" s="31">
        <f t="shared" si="6"/>
        <v>0</v>
      </c>
      <c r="K80" s="32">
        <f t="shared" si="4"/>
        <v>0</v>
      </c>
    </row>
    <row r="81" spans="1:11" s="20" customFormat="1" ht="13.5" x14ac:dyDescent="0.25">
      <c r="A81" s="26" t="s">
        <v>97</v>
      </c>
      <c r="B81" s="26">
        <v>13003</v>
      </c>
      <c r="C81" s="27">
        <v>277.07</v>
      </c>
      <c r="D81" s="28">
        <v>284.13229749999999</v>
      </c>
      <c r="E81" s="28">
        <f t="shared" si="5"/>
        <v>0.97514433395239064</v>
      </c>
      <c r="F81" s="28">
        <v>6.9461539999999999</v>
      </c>
      <c r="G81" s="29">
        <v>1.4510000000000001</v>
      </c>
      <c r="H81" s="30" t="s">
        <v>10</v>
      </c>
      <c r="I81" s="30" t="str">
        <f t="shared" si="7"/>
        <v>No</v>
      </c>
      <c r="J81" s="31">
        <f t="shared" si="6"/>
        <v>0</v>
      </c>
      <c r="K81" s="32">
        <f t="shared" si="4"/>
        <v>0</v>
      </c>
    </row>
    <row r="82" spans="1:11" s="20" customFormat="1" ht="13.5" x14ac:dyDescent="0.25">
      <c r="A82" s="26" t="s">
        <v>98</v>
      </c>
      <c r="B82" s="26">
        <v>2003</v>
      </c>
      <c r="C82" s="27">
        <v>214</v>
      </c>
      <c r="D82" s="28">
        <v>376.2025572</v>
      </c>
      <c r="E82" s="28">
        <f t="shared" si="5"/>
        <v>0.56884249164269107</v>
      </c>
      <c r="F82" s="28">
        <v>14.8</v>
      </c>
      <c r="G82" s="29">
        <v>1.5250000000000001</v>
      </c>
      <c r="H82" s="30" t="s">
        <v>10</v>
      </c>
      <c r="I82" s="30" t="str">
        <f t="shared" si="7"/>
        <v>No</v>
      </c>
      <c r="J82" s="31">
        <f t="shared" si="6"/>
        <v>0</v>
      </c>
      <c r="K82" s="32">
        <f t="shared" si="4"/>
        <v>0</v>
      </c>
    </row>
    <row r="83" spans="1:11" s="20" customFormat="1" ht="13.5" x14ac:dyDescent="0.25">
      <c r="A83" s="26" t="s">
        <v>99</v>
      </c>
      <c r="B83" s="26">
        <v>37003</v>
      </c>
      <c r="C83" s="27">
        <v>180</v>
      </c>
      <c r="D83" s="28">
        <v>947.01726430000008</v>
      </c>
      <c r="E83" s="28">
        <f t="shared" si="5"/>
        <v>0.19007045255193875</v>
      </c>
      <c r="F83" s="28">
        <v>22.1</v>
      </c>
      <c r="G83" s="29">
        <v>1.1970000000000001</v>
      </c>
      <c r="H83" s="30" t="s">
        <v>10</v>
      </c>
      <c r="I83" s="30" t="str">
        <f t="shared" si="7"/>
        <v>Yes</v>
      </c>
      <c r="J83" s="31">
        <f t="shared" si="6"/>
        <v>2</v>
      </c>
      <c r="K83" s="32">
        <f t="shared" si="4"/>
        <v>110000</v>
      </c>
    </row>
    <row r="84" spans="1:11" s="20" customFormat="1" ht="13.5" x14ac:dyDescent="0.25">
      <c r="A84" s="26" t="s">
        <v>100</v>
      </c>
      <c r="B84" s="26">
        <v>35002</v>
      </c>
      <c r="C84" s="27">
        <v>272.13</v>
      </c>
      <c r="D84" s="28">
        <v>2068.997586</v>
      </c>
      <c r="E84" s="28">
        <f t="shared" si="5"/>
        <v>0.13152746133750201</v>
      </c>
      <c r="F84" s="28">
        <v>16.100000000000001</v>
      </c>
      <c r="G84" s="29">
        <v>1.1970000000000001</v>
      </c>
      <c r="H84" s="30" t="s">
        <v>10</v>
      </c>
      <c r="I84" s="30" t="str">
        <f t="shared" si="7"/>
        <v>Yes</v>
      </c>
      <c r="J84" s="31">
        <f t="shared" si="6"/>
        <v>1</v>
      </c>
      <c r="K84" s="32">
        <f t="shared" si="4"/>
        <v>69613</v>
      </c>
    </row>
    <row r="85" spans="1:11" s="20" customFormat="1" ht="13.5" x14ac:dyDescent="0.25">
      <c r="A85" s="26" t="s">
        <v>101</v>
      </c>
      <c r="B85" s="26">
        <v>7002</v>
      </c>
      <c r="C85" s="27">
        <v>340.12</v>
      </c>
      <c r="D85" s="28">
        <v>474.35321580000004</v>
      </c>
      <c r="E85" s="28">
        <f t="shared" si="5"/>
        <v>0.71701843409322152</v>
      </c>
      <c r="F85" s="28">
        <v>12.5</v>
      </c>
      <c r="G85" s="29">
        <v>1.1970000000000001</v>
      </c>
      <c r="H85" s="30" t="s">
        <v>10</v>
      </c>
      <c r="I85" s="30" t="str">
        <f t="shared" si="7"/>
        <v>No</v>
      </c>
      <c r="J85" s="31">
        <f t="shared" si="6"/>
        <v>0</v>
      </c>
      <c r="K85" s="32">
        <f t="shared" si="4"/>
        <v>0</v>
      </c>
    </row>
    <row r="86" spans="1:11" s="20" customFormat="1" ht="13.5" x14ac:dyDescent="0.25">
      <c r="A86" s="26" t="s">
        <v>102</v>
      </c>
      <c r="B86" s="26">
        <v>38003</v>
      </c>
      <c r="C86" s="27">
        <v>164</v>
      </c>
      <c r="D86" s="28">
        <v>198.49968920000001</v>
      </c>
      <c r="E86" s="28">
        <f t="shared" si="5"/>
        <v>0.82619776716506821</v>
      </c>
      <c r="F86" s="28">
        <v>9.1</v>
      </c>
      <c r="G86" s="29">
        <v>1.913</v>
      </c>
      <c r="H86" s="30" t="s">
        <v>10</v>
      </c>
      <c r="I86" s="30" t="str">
        <f t="shared" si="7"/>
        <v>No</v>
      </c>
      <c r="J86" s="31">
        <f t="shared" si="6"/>
        <v>0</v>
      </c>
      <c r="K86" s="32">
        <f t="shared" si="4"/>
        <v>0</v>
      </c>
    </row>
    <row r="87" spans="1:11" s="20" customFormat="1" ht="13.5" x14ac:dyDescent="0.25">
      <c r="A87" s="26" t="s">
        <v>103</v>
      </c>
      <c r="B87" s="26">
        <v>45005</v>
      </c>
      <c r="C87" s="27">
        <v>246.6</v>
      </c>
      <c r="D87" s="28">
        <v>422.27009673999999</v>
      </c>
      <c r="E87" s="28">
        <f t="shared" si="5"/>
        <v>0.58398641510207738</v>
      </c>
      <c r="F87" s="28">
        <v>13.8</v>
      </c>
      <c r="G87" s="29">
        <v>1.1970000000000001</v>
      </c>
      <c r="H87" s="30" t="s">
        <v>10</v>
      </c>
      <c r="I87" s="30" t="str">
        <f t="shared" si="7"/>
        <v>No</v>
      </c>
      <c r="J87" s="31">
        <f t="shared" si="6"/>
        <v>0</v>
      </c>
      <c r="K87" s="32">
        <f t="shared" si="4"/>
        <v>0</v>
      </c>
    </row>
    <row r="88" spans="1:11" s="20" customFormat="1" ht="13.5" x14ac:dyDescent="0.25">
      <c r="A88" s="26" t="s">
        <v>104</v>
      </c>
      <c r="B88" s="26">
        <v>40001</v>
      </c>
      <c r="C88" s="27">
        <v>637.88</v>
      </c>
      <c r="D88" s="28">
        <v>431.04378650000001</v>
      </c>
      <c r="E88" s="28">
        <f t="shared" si="5"/>
        <v>1.4798496579186857</v>
      </c>
      <c r="F88" s="28">
        <v>6.1</v>
      </c>
      <c r="G88" s="29">
        <v>1.048</v>
      </c>
      <c r="H88" s="30" t="s">
        <v>10</v>
      </c>
      <c r="I88" s="30" t="str">
        <f t="shared" si="7"/>
        <v>No</v>
      </c>
      <c r="J88" s="31">
        <f t="shared" si="6"/>
        <v>0</v>
      </c>
      <c r="K88" s="32">
        <f t="shared" si="4"/>
        <v>0</v>
      </c>
    </row>
    <row r="89" spans="1:11" s="20" customFormat="1" ht="13.5" x14ac:dyDescent="0.25">
      <c r="A89" s="26" t="s">
        <v>105</v>
      </c>
      <c r="B89" s="26">
        <v>52004</v>
      </c>
      <c r="C89" s="27">
        <v>283.81</v>
      </c>
      <c r="D89" s="28">
        <v>1645.9074415</v>
      </c>
      <c r="E89" s="28">
        <f t="shared" si="5"/>
        <v>0.17243375468388999</v>
      </c>
      <c r="F89" s="28">
        <v>32.4</v>
      </c>
      <c r="G89" s="29">
        <v>1.391</v>
      </c>
      <c r="H89" s="30" t="s">
        <v>10</v>
      </c>
      <c r="I89" s="30" t="str">
        <f t="shared" si="7"/>
        <v>Yes</v>
      </c>
      <c r="J89" s="31">
        <f t="shared" si="6"/>
        <v>1</v>
      </c>
      <c r="K89" s="32">
        <f t="shared" si="4"/>
        <v>64541</v>
      </c>
    </row>
    <row r="90" spans="1:11" s="20" customFormat="1" ht="13.5" x14ac:dyDescent="0.25">
      <c r="A90" s="26" t="s">
        <v>106</v>
      </c>
      <c r="B90" s="26">
        <v>41004</v>
      </c>
      <c r="C90" s="27">
        <v>1125.97</v>
      </c>
      <c r="D90" s="28">
        <v>191.48832590000001</v>
      </c>
      <c r="E90" s="28">
        <f t="shared" si="5"/>
        <v>5.8800973621128723</v>
      </c>
      <c r="F90" s="28">
        <v>7.2</v>
      </c>
      <c r="G90" s="29">
        <v>1.1970000000000001</v>
      </c>
      <c r="H90" s="30" t="s">
        <v>10</v>
      </c>
      <c r="I90" s="30" t="str">
        <f t="shared" si="7"/>
        <v>No</v>
      </c>
      <c r="J90" s="31">
        <f t="shared" si="6"/>
        <v>0</v>
      </c>
      <c r="K90" s="32">
        <f t="shared" si="4"/>
        <v>0</v>
      </c>
    </row>
    <row r="91" spans="1:11" s="20" customFormat="1" ht="13.5" x14ac:dyDescent="0.25">
      <c r="A91" s="26" t="s">
        <v>107</v>
      </c>
      <c r="B91" s="26">
        <v>44002</v>
      </c>
      <c r="C91" s="27">
        <v>195</v>
      </c>
      <c r="D91" s="28">
        <v>597.33288210000001</v>
      </c>
      <c r="E91" s="28">
        <f t="shared" si="5"/>
        <v>0.32645113946255999</v>
      </c>
      <c r="F91" s="28">
        <v>20</v>
      </c>
      <c r="G91" s="29">
        <v>2.0760000000000001</v>
      </c>
      <c r="H91" s="30" t="s">
        <v>10</v>
      </c>
      <c r="I91" s="30" t="str">
        <f t="shared" si="7"/>
        <v>Yes</v>
      </c>
      <c r="J91" s="31">
        <f t="shared" si="6"/>
        <v>2</v>
      </c>
      <c r="K91" s="32">
        <f t="shared" si="4"/>
        <v>110000</v>
      </c>
    </row>
    <row r="92" spans="1:11" s="20" customFormat="1" ht="13.5" x14ac:dyDescent="0.25">
      <c r="A92" s="26" t="s">
        <v>108</v>
      </c>
      <c r="B92" s="26">
        <v>42001</v>
      </c>
      <c r="C92" s="27">
        <v>309</v>
      </c>
      <c r="D92" s="28">
        <v>1217.3800392000001</v>
      </c>
      <c r="E92" s="28">
        <f t="shared" si="5"/>
        <v>0.25382377733337819</v>
      </c>
      <c r="F92" s="28">
        <v>32.200000000000003</v>
      </c>
      <c r="G92" s="29">
        <v>1.1970000000000001</v>
      </c>
      <c r="H92" s="30" t="s">
        <v>10</v>
      </c>
      <c r="I92" s="30" t="str">
        <f t="shared" si="7"/>
        <v>Yes</v>
      </c>
      <c r="J92" s="31">
        <f t="shared" si="6"/>
        <v>1</v>
      </c>
      <c r="K92" s="32">
        <f t="shared" si="4"/>
        <v>52810</v>
      </c>
    </row>
    <row r="93" spans="1:11" s="20" customFormat="1" ht="13.5" x14ac:dyDescent="0.25">
      <c r="A93" s="26" t="s">
        <v>109</v>
      </c>
      <c r="B93" s="26">
        <v>39002</v>
      </c>
      <c r="C93" s="27">
        <v>1172.68</v>
      </c>
      <c r="D93" s="28">
        <v>250.97880620000001</v>
      </c>
      <c r="E93" s="28">
        <f t="shared" si="5"/>
        <v>4.6724264002814433</v>
      </c>
      <c r="F93" s="28">
        <v>8.5</v>
      </c>
      <c r="G93" s="29">
        <v>1.2230000000000001</v>
      </c>
      <c r="H93" s="30" t="s">
        <v>10</v>
      </c>
      <c r="I93" s="30" t="str">
        <f t="shared" si="7"/>
        <v>No</v>
      </c>
      <c r="J93" s="31">
        <f t="shared" si="6"/>
        <v>0</v>
      </c>
      <c r="K93" s="32">
        <f t="shared" si="4"/>
        <v>0</v>
      </c>
    </row>
    <row r="94" spans="1:11" s="20" customFormat="1" ht="13.5" x14ac:dyDescent="0.25">
      <c r="A94" s="26" t="s">
        <v>110</v>
      </c>
      <c r="B94" s="26">
        <v>60003</v>
      </c>
      <c r="C94" s="27">
        <v>203</v>
      </c>
      <c r="D94" s="28">
        <v>110.3131027</v>
      </c>
      <c r="E94" s="28">
        <f t="shared" si="5"/>
        <v>1.8402165747442076</v>
      </c>
      <c r="F94" s="28">
        <v>6.2</v>
      </c>
      <c r="G94" s="29">
        <v>1.627</v>
      </c>
      <c r="H94" s="30" t="s">
        <v>10</v>
      </c>
      <c r="I94" s="30" t="str">
        <f t="shared" si="7"/>
        <v>No</v>
      </c>
      <c r="J94" s="31">
        <f t="shared" si="6"/>
        <v>0</v>
      </c>
      <c r="K94" s="32">
        <f t="shared" si="4"/>
        <v>0</v>
      </c>
    </row>
    <row r="95" spans="1:11" s="20" customFormat="1" ht="13.5" x14ac:dyDescent="0.25">
      <c r="A95" s="26" t="s">
        <v>111</v>
      </c>
      <c r="B95" s="26">
        <v>43007</v>
      </c>
      <c r="C95" s="27">
        <v>421.63</v>
      </c>
      <c r="D95" s="28">
        <v>222.06842559999998</v>
      </c>
      <c r="E95" s="28">
        <f t="shared" si="5"/>
        <v>1.8986490261315205</v>
      </c>
      <c r="F95" s="28">
        <v>10.1</v>
      </c>
      <c r="G95" s="29">
        <v>1.5660000000000001</v>
      </c>
      <c r="H95" s="30" t="s">
        <v>10</v>
      </c>
      <c r="I95" s="30" t="str">
        <f t="shared" si="7"/>
        <v>No</v>
      </c>
      <c r="J95" s="31">
        <f t="shared" si="6"/>
        <v>0</v>
      </c>
      <c r="K95" s="32">
        <f t="shared" si="4"/>
        <v>0</v>
      </c>
    </row>
    <row r="96" spans="1:11" s="20" customFormat="1" ht="13.5" x14ac:dyDescent="0.25">
      <c r="A96" s="26" t="s">
        <v>112</v>
      </c>
      <c r="B96" s="26">
        <v>15001</v>
      </c>
      <c r="C96" s="27">
        <v>122</v>
      </c>
      <c r="D96" s="28">
        <v>919.44466890000001</v>
      </c>
      <c r="E96" s="28">
        <f t="shared" si="5"/>
        <v>0.13268878936016637</v>
      </c>
      <c r="F96" s="28">
        <v>27.2</v>
      </c>
      <c r="G96" s="29">
        <v>1.5390000000000001</v>
      </c>
      <c r="H96" s="30" t="s">
        <v>10</v>
      </c>
      <c r="I96" s="30" t="str">
        <f t="shared" si="7"/>
        <v>Yes</v>
      </c>
      <c r="J96" s="31">
        <f t="shared" si="6"/>
        <v>2</v>
      </c>
      <c r="K96" s="32">
        <f t="shared" si="4"/>
        <v>110000</v>
      </c>
    </row>
    <row r="97" spans="1:11" s="20" customFormat="1" ht="13.5" x14ac:dyDescent="0.25">
      <c r="A97" s="26" t="s">
        <v>113</v>
      </c>
      <c r="B97" s="26">
        <v>15002</v>
      </c>
      <c r="C97" s="27">
        <v>429.4</v>
      </c>
      <c r="D97" s="28">
        <v>794.74507300000005</v>
      </c>
      <c r="E97" s="28">
        <f t="shared" si="5"/>
        <v>0.54029904001682305</v>
      </c>
      <c r="F97" s="28">
        <v>17</v>
      </c>
      <c r="G97" s="29">
        <v>1.1970000000000001</v>
      </c>
      <c r="H97" s="30" t="s">
        <v>10</v>
      </c>
      <c r="I97" s="30" t="str">
        <f t="shared" si="7"/>
        <v>No</v>
      </c>
      <c r="J97" s="31">
        <f t="shared" si="6"/>
        <v>0</v>
      </c>
      <c r="K97" s="32">
        <f t="shared" si="4"/>
        <v>0</v>
      </c>
    </row>
    <row r="98" spans="1:11" s="20" customFormat="1" ht="13.5" x14ac:dyDescent="0.25">
      <c r="A98" s="26" t="s">
        <v>114</v>
      </c>
      <c r="B98" s="26">
        <v>46001</v>
      </c>
      <c r="C98" s="27">
        <v>3029.97</v>
      </c>
      <c r="D98" s="28">
        <v>3085.0738085899998</v>
      </c>
      <c r="E98" s="28">
        <f t="shared" si="5"/>
        <v>0.98213857689998518</v>
      </c>
      <c r="F98" s="28">
        <v>13.3</v>
      </c>
      <c r="G98" s="29">
        <v>1.1970000000000001</v>
      </c>
      <c r="H98" s="30" t="s">
        <v>10</v>
      </c>
      <c r="I98" s="30" t="str">
        <f t="shared" si="7"/>
        <v>No</v>
      </c>
      <c r="J98" s="31">
        <f t="shared" si="6"/>
        <v>0</v>
      </c>
      <c r="K98" s="32">
        <f t="shared" si="4"/>
        <v>0</v>
      </c>
    </row>
    <row r="99" spans="1:11" s="20" customFormat="1" ht="13.5" x14ac:dyDescent="0.25">
      <c r="A99" s="26" t="s">
        <v>115</v>
      </c>
      <c r="B99" s="26">
        <v>33002</v>
      </c>
      <c r="C99" s="27">
        <v>252</v>
      </c>
      <c r="D99" s="28">
        <v>179.71200059999998</v>
      </c>
      <c r="E99" s="28">
        <f t="shared" si="5"/>
        <v>1.4022435850619539</v>
      </c>
      <c r="F99" s="28">
        <v>9.1999999999999993</v>
      </c>
      <c r="G99" s="29">
        <v>1.472</v>
      </c>
      <c r="H99" s="30" t="s">
        <v>10</v>
      </c>
      <c r="I99" s="30" t="str">
        <f t="shared" si="7"/>
        <v>No</v>
      </c>
      <c r="J99" s="31">
        <f t="shared" si="6"/>
        <v>0</v>
      </c>
      <c r="K99" s="32">
        <f t="shared" si="4"/>
        <v>0</v>
      </c>
    </row>
    <row r="100" spans="1:11" s="20" customFormat="1" ht="13.5" x14ac:dyDescent="0.25">
      <c r="A100" s="26" t="s">
        <v>116</v>
      </c>
      <c r="B100" s="26">
        <v>25004</v>
      </c>
      <c r="C100" s="27">
        <v>975.03000000000009</v>
      </c>
      <c r="D100" s="28">
        <v>488.88200275599996</v>
      </c>
      <c r="E100" s="28">
        <f t="shared" si="5"/>
        <v>1.9944076372282324</v>
      </c>
      <c r="F100" s="28">
        <v>17.29</v>
      </c>
      <c r="G100" s="29">
        <v>1.1970000000000001</v>
      </c>
      <c r="H100" s="30" t="s">
        <v>10</v>
      </c>
      <c r="I100" s="30" t="str">
        <f t="shared" si="7"/>
        <v>No</v>
      </c>
      <c r="J100" s="31">
        <f t="shared" si="6"/>
        <v>0</v>
      </c>
      <c r="K100" s="32">
        <f t="shared" si="4"/>
        <v>0</v>
      </c>
    </row>
    <row r="101" spans="1:11" s="20" customFormat="1" ht="13.5" x14ac:dyDescent="0.25">
      <c r="A101" s="26" t="s">
        <v>117</v>
      </c>
      <c r="B101" s="26">
        <v>29004</v>
      </c>
      <c r="C101" s="27">
        <v>483.54</v>
      </c>
      <c r="D101" s="28">
        <v>1200.0975784289999</v>
      </c>
      <c r="E101" s="28">
        <f t="shared" si="5"/>
        <v>0.40291723664085971</v>
      </c>
      <c r="F101" s="28">
        <v>22.8</v>
      </c>
      <c r="G101" s="29">
        <v>1.512</v>
      </c>
      <c r="H101" s="30" t="s">
        <v>10</v>
      </c>
      <c r="I101" s="30" t="str">
        <f t="shared" si="7"/>
        <v>Yes</v>
      </c>
      <c r="J101" s="31">
        <f t="shared" si="6"/>
        <v>1</v>
      </c>
      <c r="K101" s="32">
        <f t="shared" ref="K101:K154" si="8">ROUND(IF(I101="no",0,IF(J101=1,((((E101*-0.125)+0.0625)*C101)*(0.75*$J$5)),IF(((232-C101)*(0.75*$J$5))&gt;$K$5,$K$5,((232-C101)*(0.75*$J$5))))),0)</f>
        <v>32590</v>
      </c>
    </row>
    <row r="102" spans="1:11" s="20" customFormat="1" ht="13.5" x14ac:dyDescent="0.25">
      <c r="A102" s="26" t="s">
        <v>118</v>
      </c>
      <c r="B102" s="26">
        <v>17002</v>
      </c>
      <c r="C102" s="27">
        <v>2636.43</v>
      </c>
      <c r="D102" s="28">
        <v>265.61949920000001</v>
      </c>
      <c r="E102" s="28">
        <f t="shared" si="5"/>
        <v>9.9255890773850233</v>
      </c>
      <c r="F102" s="28">
        <v>12</v>
      </c>
      <c r="G102" s="29">
        <v>1.1970000000000001</v>
      </c>
      <c r="H102" s="30" t="s">
        <v>10</v>
      </c>
      <c r="I102" s="30" t="str">
        <f t="shared" si="7"/>
        <v>No</v>
      </c>
      <c r="J102" s="31">
        <f t="shared" si="6"/>
        <v>0</v>
      </c>
      <c r="K102" s="32">
        <f t="shared" si="8"/>
        <v>0</v>
      </c>
    </row>
    <row r="103" spans="1:11" s="20" customFormat="1" ht="13.5" x14ac:dyDescent="0.25">
      <c r="A103" s="26" t="s">
        <v>119</v>
      </c>
      <c r="B103" s="26">
        <v>62006</v>
      </c>
      <c r="C103" s="27">
        <v>598.82000000000005</v>
      </c>
      <c r="D103" s="28">
        <v>266.10916867000003</v>
      </c>
      <c r="E103" s="28">
        <f t="shared" si="5"/>
        <v>2.2502794736193108</v>
      </c>
      <c r="F103" s="28">
        <v>9.3000000000000007</v>
      </c>
      <c r="G103" s="29">
        <v>1.3980000000000001</v>
      </c>
      <c r="H103" s="30" t="s">
        <v>10</v>
      </c>
      <c r="I103" s="30" t="str">
        <f t="shared" si="7"/>
        <v>No</v>
      </c>
      <c r="J103" s="31">
        <f t="shared" si="6"/>
        <v>0</v>
      </c>
      <c r="K103" s="32">
        <f t="shared" si="8"/>
        <v>0</v>
      </c>
    </row>
    <row r="104" spans="1:11" s="20" customFormat="1" ht="13.5" x14ac:dyDescent="0.25">
      <c r="A104" s="26" t="s">
        <v>120</v>
      </c>
      <c r="B104" s="26">
        <v>43002</v>
      </c>
      <c r="C104" s="27">
        <v>257</v>
      </c>
      <c r="D104" s="28">
        <v>124.2705021</v>
      </c>
      <c r="E104" s="28">
        <f t="shared" si="5"/>
        <v>2.0680692172080635</v>
      </c>
      <c r="F104" s="28">
        <v>8.8000000000000007</v>
      </c>
      <c r="G104" s="29">
        <v>1.1970000000000001</v>
      </c>
      <c r="H104" s="30" t="s">
        <v>10</v>
      </c>
      <c r="I104" s="30" t="str">
        <f t="shared" si="7"/>
        <v>No</v>
      </c>
      <c r="J104" s="31">
        <f t="shared" si="6"/>
        <v>0</v>
      </c>
      <c r="K104" s="32">
        <f t="shared" si="8"/>
        <v>0</v>
      </c>
    </row>
    <row r="105" spans="1:11" s="20" customFormat="1" ht="13.5" x14ac:dyDescent="0.25">
      <c r="A105" s="26" t="s">
        <v>121</v>
      </c>
      <c r="B105" s="26">
        <v>17003</v>
      </c>
      <c r="C105" s="27">
        <v>244</v>
      </c>
      <c r="D105" s="28">
        <v>167.83927320000001</v>
      </c>
      <c r="E105" s="28">
        <f t="shared" si="5"/>
        <v>1.4537717862329256</v>
      </c>
      <c r="F105" s="28">
        <v>11.1</v>
      </c>
      <c r="G105" s="29">
        <v>1.6760000000000002</v>
      </c>
      <c r="H105" s="30" t="s">
        <v>10</v>
      </c>
      <c r="I105" s="30" t="str">
        <f t="shared" si="7"/>
        <v>No</v>
      </c>
      <c r="J105" s="31">
        <f t="shared" si="6"/>
        <v>0</v>
      </c>
      <c r="K105" s="32">
        <f t="shared" si="8"/>
        <v>0</v>
      </c>
    </row>
    <row r="106" spans="1:11" s="20" customFormat="1" ht="13.5" x14ac:dyDescent="0.25">
      <c r="A106" s="26" t="s">
        <v>122</v>
      </c>
      <c r="B106" s="26">
        <v>51003</v>
      </c>
      <c r="C106" s="27">
        <v>280.08</v>
      </c>
      <c r="D106" s="28">
        <v>355.84780513199996</v>
      </c>
      <c r="E106" s="28">
        <f t="shared" si="5"/>
        <v>0.78707805966684463</v>
      </c>
      <c r="F106" s="28">
        <v>11.7</v>
      </c>
      <c r="G106" s="29">
        <v>1.1970000000000001</v>
      </c>
      <c r="H106" s="30" t="s">
        <v>10</v>
      </c>
      <c r="I106" s="30" t="str">
        <f t="shared" si="7"/>
        <v>No</v>
      </c>
      <c r="J106" s="31">
        <f t="shared" si="6"/>
        <v>0</v>
      </c>
      <c r="K106" s="32">
        <f t="shared" si="8"/>
        <v>0</v>
      </c>
    </row>
    <row r="107" spans="1:11" s="20" customFormat="1" ht="13.5" x14ac:dyDescent="0.25">
      <c r="A107" s="26" t="s">
        <v>123</v>
      </c>
      <c r="B107" s="26">
        <v>9002</v>
      </c>
      <c r="C107" s="27">
        <v>215.8</v>
      </c>
      <c r="D107" s="28">
        <v>1323.3563164920001</v>
      </c>
      <c r="E107" s="28">
        <f t="shared" si="5"/>
        <v>0.16307021571639171</v>
      </c>
      <c r="F107" s="28">
        <v>20.9</v>
      </c>
      <c r="G107" s="29">
        <v>1.1970000000000001</v>
      </c>
      <c r="H107" s="30" t="s">
        <v>10</v>
      </c>
      <c r="I107" s="30" t="str">
        <f t="shared" si="7"/>
        <v>Yes</v>
      </c>
      <c r="J107" s="31">
        <f t="shared" si="6"/>
        <v>2</v>
      </c>
      <c r="K107" s="32">
        <f t="shared" si="8"/>
        <v>89973</v>
      </c>
    </row>
    <row r="108" spans="1:11" s="20" customFormat="1" ht="13.5" x14ac:dyDescent="0.25">
      <c r="A108" s="26" t="s">
        <v>124</v>
      </c>
      <c r="B108" s="26">
        <v>56007</v>
      </c>
      <c r="C108" s="27">
        <v>374.1</v>
      </c>
      <c r="D108" s="28">
        <v>669.43949717400005</v>
      </c>
      <c r="E108" s="28">
        <f t="shared" si="5"/>
        <v>0.55882570654889863</v>
      </c>
      <c r="F108" s="28">
        <v>11.6</v>
      </c>
      <c r="G108" s="29">
        <v>1.1970000000000001</v>
      </c>
      <c r="H108" s="30" t="s">
        <v>10</v>
      </c>
      <c r="I108" s="30" t="str">
        <f t="shared" si="7"/>
        <v>No</v>
      </c>
      <c r="J108" s="31">
        <f t="shared" si="6"/>
        <v>0</v>
      </c>
      <c r="K108" s="32">
        <f t="shared" si="8"/>
        <v>0</v>
      </c>
    </row>
    <row r="109" spans="1:11" s="20" customFormat="1" ht="13.5" x14ac:dyDescent="0.25">
      <c r="A109" s="26" t="s">
        <v>125</v>
      </c>
      <c r="B109" s="26">
        <v>23003</v>
      </c>
      <c r="C109" s="27">
        <v>113</v>
      </c>
      <c r="D109" s="28">
        <v>562.79498290000004</v>
      </c>
      <c r="E109" s="28">
        <f t="shared" si="5"/>
        <v>0.20078359515169728</v>
      </c>
      <c r="F109" s="28">
        <v>21.3</v>
      </c>
      <c r="G109" s="29">
        <v>1.1970000000000001</v>
      </c>
      <c r="H109" s="30" t="s">
        <v>10</v>
      </c>
      <c r="I109" s="30" t="str">
        <f t="shared" si="7"/>
        <v>Yes</v>
      </c>
      <c r="J109" s="31">
        <f t="shared" si="6"/>
        <v>2</v>
      </c>
      <c r="K109" s="32">
        <f t="shared" si="8"/>
        <v>110000</v>
      </c>
    </row>
    <row r="110" spans="1:11" s="20" customFormat="1" ht="13.5" x14ac:dyDescent="0.25">
      <c r="A110" s="26" t="s">
        <v>126</v>
      </c>
      <c r="B110" s="26">
        <v>65001</v>
      </c>
      <c r="C110" s="27">
        <v>1632.32</v>
      </c>
      <c r="D110" s="28">
        <v>2096.3500979999999</v>
      </c>
      <c r="E110" s="28">
        <f t="shared" si="5"/>
        <v>0.77864856712497454</v>
      </c>
      <c r="F110" s="28">
        <v>0</v>
      </c>
      <c r="G110" s="29">
        <v>1.1970000000000001</v>
      </c>
      <c r="H110" s="30" t="s">
        <v>10</v>
      </c>
      <c r="I110" s="30" t="str">
        <f t="shared" si="7"/>
        <v>No</v>
      </c>
      <c r="J110" s="31">
        <f t="shared" si="6"/>
        <v>0</v>
      </c>
      <c r="K110" s="32">
        <f t="shared" si="8"/>
        <v>0</v>
      </c>
    </row>
    <row r="111" spans="1:11" s="20" customFormat="1" ht="13.5" x14ac:dyDescent="0.25">
      <c r="A111" s="26" t="s">
        <v>127</v>
      </c>
      <c r="B111" s="26">
        <v>39006</v>
      </c>
      <c r="C111" s="27">
        <v>274</v>
      </c>
      <c r="D111" s="28">
        <v>317.37472108999998</v>
      </c>
      <c r="E111" s="28">
        <f t="shared" si="5"/>
        <v>0.86333277917966278</v>
      </c>
      <c r="F111" s="28">
        <v>8.5</v>
      </c>
      <c r="G111" s="29">
        <v>1.851</v>
      </c>
      <c r="H111" s="30" t="s">
        <v>10</v>
      </c>
      <c r="I111" s="30" t="str">
        <f t="shared" si="7"/>
        <v>No</v>
      </c>
      <c r="J111" s="31">
        <f t="shared" si="6"/>
        <v>0</v>
      </c>
      <c r="K111" s="32">
        <f t="shared" si="8"/>
        <v>0</v>
      </c>
    </row>
    <row r="112" spans="1:11" s="20" customFormat="1" ht="13.5" x14ac:dyDescent="0.25">
      <c r="A112" s="26" t="s">
        <v>128</v>
      </c>
      <c r="B112" s="26">
        <v>60004</v>
      </c>
      <c r="C112" s="27">
        <v>453.78</v>
      </c>
      <c r="D112" s="28">
        <v>137.92903709999999</v>
      </c>
      <c r="E112" s="28">
        <f t="shared" si="5"/>
        <v>3.289952641886456</v>
      </c>
      <c r="F112" s="28">
        <v>6.2</v>
      </c>
      <c r="G112" s="29">
        <v>1.1970000000000001</v>
      </c>
      <c r="H112" s="30" t="s">
        <v>10</v>
      </c>
      <c r="I112" s="30" t="str">
        <f t="shared" si="7"/>
        <v>No</v>
      </c>
      <c r="J112" s="31">
        <f t="shared" si="6"/>
        <v>0</v>
      </c>
      <c r="K112" s="32">
        <f t="shared" si="8"/>
        <v>0</v>
      </c>
    </row>
    <row r="113" spans="1:11" s="20" customFormat="1" ht="13.5" x14ac:dyDescent="0.25">
      <c r="A113" s="26" t="s">
        <v>129</v>
      </c>
      <c r="B113" s="26">
        <v>33003</v>
      </c>
      <c r="C113" s="27">
        <v>535.30000000000007</v>
      </c>
      <c r="D113" s="28">
        <v>307.3711217</v>
      </c>
      <c r="E113" s="28">
        <f t="shared" si="5"/>
        <v>1.7415429173676991</v>
      </c>
      <c r="F113" s="28">
        <v>10.5</v>
      </c>
      <c r="G113" s="29">
        <v>1.1970000000000001</v>
      </c>
      <c r="H113" s="30" t="s">
        <v>10</v>
      </c>
      <c r="I113" s="30" t="str">
        <f t="shared" si="7"/>
        <v>No</v>
      </c>
      <c r="J113" s="31">
        <f t="shared" si="6"/>
        <v>0</v>
      </c>
      <c r="K113" s="32">
        <f t="shared" si="8"/>
        <v>0</v>
      </c>
    </row>
    <row r="114" spans="1:11" s="20" customFormat="1" ht="13.5" x14ac:dyDescent="0.25">
      <c r="A114" s="26" t="s">
        <v>130</v>
      </c>
      <c r="B114" s="26">
        <v>32002</v>
      </c>
      <c r="C114" s="27">
        <v>2761.2</v>
      </c>
      <c r="D114" s="28">
        <v>355.70599370000002</v>
      </c>
      <c r="E114" s="28">
        <f t="shared" si="5"/>
        <v>7.7625905913994151</v>
      </c>
      <c r="F114" s="28">
        <v>1.7</v>
      </c>
      <c r="G114" s="29">
        <v>1.1970000000000001</v>
      </c>
      <c r="H114" s="30" t="s">
        <v>10</v>
      </c>
      <c r="I114" s="30" t="str">
        <f t="shared" si="7"/>
        <v>No</v>
      </c>
      <c r="J114" s="31">
        <f t="shared" si="6"/>
        <v>0</v>
      </c>
      <c r="K114" s="32">
        <f t="shared" si="8"/>
        <v>0</v>
      </c>
    </row>
    <row r="115" spans="1:11" s="20" customFormat="1" ht="13.5" x14ac:dyDescent="0.25">
      <c r="A115" s="26" t="s">
        <v>131</v>
      </c>
      <c r="B115" s="26">
        <v>1001</v>
      </c>
      <c r="C115" s="27">
        <v>266.5</v>
      </c>
      <c r="D115" s="28">
        <v>277.616398</v>
      </c>
      <c r="E115" s="28">
        <f t="shared" si="5"/>
        <v>0.95995770393937607</v>
      </c>
      <c r="F115" s="28">
        <v>11.01</v>
      </c>
      <c r="G115" s="29">
        <v>1.1970000000000001</v>
      </c>
      <c r="H115" s="30" t="s">
        <v>10</v>
      </c>
      <c r="I115" s="30" t="str">
        <f t="shared" si="7"/>
        <v>No</v>
      </c>
      <c r="J115" s="31">
        <f t="shared" si="6"/>
        <v>0</v>
      </c>
      <c r="K115" s="32">
        <f t="shared" si="8"/>
        <v>0</v>
      </c>
    </row>
    <row r="116" spans="1:11" s="20" customFormat="1" ht="13.5" x14ac:dyDescent="0.25">
      <c r="A116" s="26" t="s">
        <v>132</v>
      </c>
      <c r="B116" s="26">
        <v>11005</v>
      </c>
      <c r="C116" s="27">
        <v>524.45000000000005</v>
      </c>
      <c r="D116" s="28">
        <v>631.71303160000014</v>
      </c>
      <c r="E116" s="28">
        <f t="shared" si="5"/>
        <v>0.83020291456023199</v>
      </c>
      <c r="F116" s="28">
        <v>21.769653999999999</v>
      </c>
      <c r="G116" s="29">
        <v>1.1970000000000001</v>
      </c>
      <c r="H116" s="30" t="s">
        <v>10</v>
      </c>
      <c r="I116" s="30" t="str">
        <f t="shared" si="7"/>
        <v>No</v>
      </c>
      <c r="J116" s="31">
        <f t="shared" si="6"/>
        <v>0</v>
      </c>
      <c r="K116" s="32">
        <f t="shared" si="8"/>
        <v>0</v>
      </c>
    </row>
    <row r="117" spans="1:11" s="20" customFormat="1" ht="13.5" x14ac:dyDescent="0.25">
      <c r="A117" s="26" t="s">
        <v>133</v>
      </c>
      <c r="B117" s="26">
        <v>51004</v>
      </c>
      <c r="C117" s="27">
        <v>12195.22</v>
      </c>
      <c r="D117" s="28">
        <v>416.62712641000002</v>
      </c>
      <c r="E117" s="28">
        <f t="shared" si="5"/>
        <v>29.271305747861369</v>
      </c>
      <c r="F117" s="28">
        <v>1.1000000000000001</v>
      </c>
      <c r="G117" s="29">
        <v>1.1970000000000001</v>
      </c>
      <c r="H117" s="30" t="s">
        <v>10</v>
      </c>
      <c r="I117" s="30" t="str">
        <f t="shared" si="7"/>
        <v>No</v>
      </c>
      <c r="J117" s="31">
        <f t="shared" si="6"/>
        <v>0</v>
      </c>
      <c r="K117" s="32">
        <f t="shared" si="8"/>
        <v>0</v>
      </c>
    </row>
    <row r="118" spans="1:11" s="20" customFormat="1" ht="13.5" x14ac:dyDescent="0.25">
      <c r="A118" s="26" t="s">
        <v>134</v>
      </c>
      <c r="B118" s="26">
        <v>56004</v>
      </c>
      <c r="C118" s="27">
        <v>499.45</v>
      </c>
      <c r="D118" s="28">
        <v>412.61292510000004</v>
      </c>
      <c r="E118" s="28">
        <f t="shared" si="5"/>
        <v>1.2104565068555579</v>
      </c>
      <c r="F118" s="28">
        <v>9.6</v>
      </c>
      <c r="G118" s="29">
        <v>1.1970000000000001</v>
      </c>
      <c r="H118" s="30" t="s">
        <v>10</v>
      </c>
      <c r="I118" s="30" t="str">
        <f t="shared" si="7"/>
        <v>No</v>
      </c>
      <c r="J118" s="31">
        <f t="shared" si="6"/>
        <v>0</v>
      </c>
      <c r="K118" s="32">
        <f t="shared" si="8"/>
        <v>0</v>
      </c>
    </row>
    <row r="119" spans="1:11" s="20" customFormat="1" ht="13.5" x14ac:dyDescent="0.25">
      <c r="A119" s="26" t="s">
        <v>135</v>
      </c>
      <c r="B119" s="26">
        <v>54004</v>
      </c>
      <c r="C119" s="27">
        <v>225</v>
      </c>
      <c r="D119" s="28">
        <v>173.3527679</v>
      </c>
      <c r="E119" s="28">
        <f t="shared" si="5"/>
        <v>1.2979313957640015</v>
      </c>
      <c r="F119" s="28">
        <v>20.8</v>
      </c>
      <c r="G119" s="29">
        <v>1.5820000000000001</v>
      </c>
      <c r="H119" s="30" t="s">
        <v>10</v>
      </c>
      <c r="I119" s="30" t="str">
        <f t="shared" si="7"/>
        <v>No</v>
      </c>
      <c r="J119" s="31">
        <f t="shared" si="6"/>
        <v>0</v>
      </c>
      <c r="K119" s="32">
        <f t="shared" si="8"/>
        <v>0</v>
      </c>
    </row>
    <row r="120" spans="1:11" s="20" customFormat="1" ht="13.5" x14ac:dyDescent="0.25">
      <c r="A120" s="26" t="s">
        <v>136</v>
      </c>
      <c r="B120" s="26">
        <v>55005</v>
      </c>
      <c r="C120" s="27">
        <v>205</v>
      </c>
      <c r="D120" s="28">
        <v>395.63</v>
      </c>
      <c r="E120" s="28">
        <f t="shared" si="5"/>
        <v>0.51816090791901526</v>
      </c>
      <c r="F120" s="28">
        <v>8.8000000000000007</v>
      </c>
      <c r="G120" s="29">
        <v>2.1340000000000003</v>
      </c>
      <c r="H120" s="30" t="s">
        <v>10</v>
      </c>
      <c r="I120" s="30" t="str">
        <f t="shared" si="7"/>
        <v>No</v>
      </c>
      <c r="J120" s="31">
        <f t="shared" si="6"/>
        <v>0</v>
      </c>
      <c r="K120" s="32">
        <f t="shared" si="8"/>
        <v>0</v>
      </c>
    </row>
    <row r="121" spans="1:11" s="20" customFormat="1" ht="13.5" x14ac:dyDescent="0.25">
      <c r="A121" s="26" t="s">
        <v>137</v>
      </c>
      <c r="B121" s="26">
        <v>4003</v>
      </c>
      <c r="C121" s="27">
        <v>241.39</v>
      </c>
      <c r="D121" s="28">
        <v>257.25850679999996</v>
      </c>
      <c r="E121" s="28">
        <f t="shared" si="5"/>
        <v>0.93831688212224362</v>
      </c>
      <c r="F121" s="28">
        <v>9.1999999999999993</v>
      </c>
      <c r="G121" s="29">
        <v>1.5670000000000002</v>
      </c>
      <c r="H121" s="30" t="s">
        <v>10</v>
      </c>
      <c r="I121" s="30" t="str">
        <f t="shared" si="7"/>
        <v>No</v>
      </c>
      <c r="J121" s="31">
        <f t="shared" si="6"/>
        <v>0</v>
      </c>
      <c r="K121" s="32">
        <f t="shared" si="8"/>
        <v>0</v>
      </c>
    </row>
    <row r="122" spans="1:11" s="20" customFormat="1" ht="13.5" x14ac:dyDescent="0.25">
      <c r="A122" s="26" t="s">
        <v>138</v>
      </c>
      <c r="B122" s="26">
        <v>62005</v>
      </c>
      <c r="C122" s="27">
        <v>181</v>
      </c>
      <c r="D122" s="28">
        <v>652.30785620000006</v>
      </c>
      <c r="E122" s="28">
        <f t="shared" si="5"/>
        <v>0.27747634537840782</v>
      </c>
      <c r="F122" s="28">
        <v>18.8</v>
      </c>
      <c r="G122" s="29">
        <v>1.585</v>
      </c>
      <c r="H122" s="30" t="s">
        <v>10</v>
      </c>
      <c r="I122" s="30" t="str">
        <f t="shared" si="7"/>
        <v>Yes</v>
      </c>
      <c r="J122" s="31">
        <f t="shared" si="6"/>
        <v>2</v>
      </c>
      <c r="K122" s="32">
        <f t="shared" si="8"/>
        <v>110000</v>
      </c>
    </row>
    <row r="123" spans="1:11" s="20" customFormat="1" ht="13.5" x14ac:dyDescent="0.25">
      <c r="A123" s="26" t="s">
        <v>139</v>
      </c>
      <c r="B123" s="26">
        <v>49005</v>
      </c>
      <c r="C123" s="27">
        <v>24331.81</v>
      </c>
      <c r="D123" s="28">
        <v>76.101020800000001</v>
      </c>
      <c r="E123" s="28">
        <f t="shared" si="5"/>
        <v>319.73040235486565</v>
      </c>
      <c r="F123" s="28">
        <v>8.5</v>
      </c>
      <c r="G123" s="29">
        <v>1.3840000000000001</v>
      </c>
      <c r="H123" s="30" t="s">
        <v>10</v>
      </c>
      <c r="I123" s="30" t="str">
        <f t="shared" si="7"/>
        <v>No</v>
      </c>
      <c r="J123" s="31">
        <f t="shared" si="6"/>
        <v>0</v>
      </c>
      <c r="K123" s="32">
        <f t="shared" si="8"/>
        <v>0</v>
      </c>
    </row>
    <row r="124" spans="1:11" s="20" customFormat="1" ht="13.5" x14ac:dyDescent="0.25">
      <c r="A124" s="26" t="s">
        <v>140</v>
      </c>
      <c r="B124" s="26">
        <v>5005</v>
      </c>
      <c r="C124" s="27">
        <v>743.88</v>
      </c>
      <c r="D124" s="28">
        <v>188.88292669999998</v>
      </c>
      <c r="E124" s="28">
        <f t="shared" si="5"/>
        <v>3.9383125462763178</v>
      </c>
      <c r="F124" s="28">
        <v>7.1</v>
      </c>
      <c r="G124" s="29">
        <v>1.468</v>
      </c>
      <c r="H124" s="30" t="s">
        <v>10</v>
      </c>
      <c r="I124" s="30" t="str">
        <f t="shared" si="7"/>
        <v>No</v>
      </c>
      <c r="J124" s="31">
        <f t="shared" si="6"/>
        <v>0</v>
      </c>
      <c r="K124" s="32">
        <f t="shared" si="8"/>
        <v>0</v>
      </c>
    </row>
    <row r="125" spans="1:11" s="20" customFormat="1" ht="13.5" x14ac:dyDescent="0.25">
      <c r="A125" s="26" t="s">
        <v>141</v>
      </c>
      <c r="B125" s="26">
        <v>54002</v>
      </c>
      <c r="C125" s="27">
        <v>954.35</v>
      </c>
      <c r="D125" s="28">
        <v>853.92640979999999</v>
      </c>
      <c r="E125" s="28">
        <f t="shared" si="5"/>
        <v>1.1176021599138977</v>
      </c>
      <c r="F125" s="28">
        <v>20.399999999999999</v>
      </c>
      <c r="G125" s="29">
        <v>1.1970000000000001</v>
      </c>
      <c r="H125" s="30" t="s">
        <v>10</v>
      </c>
      <c r="I125" s="30" t="str">
        <f t="shared" si="7"/>
        <v>No</v>
      </c>
      <c r="J125" s="31">
        <f t="shared" si="6"/>
        <v>0</v>
      </c>
      <c r="K125" s="32">
        <f t="shared" si="8"/>
        <v>0</v>
      </c>
    </row>
    <row r="126" spans="1:11" s="20" customFormat="1" ht="13.5" x14ac:dyDescent="0.25">
      <c r="A126" s="26" t="s">
        <v>142</v>
      </c>
      <c r="B126" s="26">
        <v>15003</v>
      </c>
      <c r="C126" s="27">
        <v>175</v>
      </c>
      <c r="D126" s="28">
        <v>200.46916179999999</v>
      </c>
      <c r="E126" s="28">
        <f t="shared" si="5"/>
        <v>0.87295222082382151</v>
      </c>
      <c r="F126" s="28">
        <v>9.3000000000000007</v>
      </c>
      <c r="G126" s="29">
        <v>1.1970000000000001</v>
      </c>
      <c r="H126" s="30" t="s">
        <v>10</v>
      </c>
      <c r="I126" s="30" t="str">
        <f t="shared" si="7"/>
        <v>No</v>
      </c>
      <c r="J126" s="31">
        <f t="shared" si="6"/>
        <v>0</v>
      </c>
      <c r="K126" s="32">
        <f t="shared" si="8"/>
        <v>0</v>
      </c>
    </row>
    <row r="127" spans="1:11" s="20" customFormat="1" ht="13.5" x14ac:dyDescent="0.25">
      <c r="A127" s="26" t="s">
        <v>143</v>
      </c>
      <c r="B127" s="26">
        <v>26005</v>
      </c>
      <c r="C127" s="27">
        <v>79.069999999999993</v>
      </c>
      <c r="D127" s="28">
        <v>316.40399170000001</v>
      </c>
      <c r="E127" s="28">
        <f t="shared" si="5"/>
        <v>0.2499020305501411</v>
      </c>
      <c r="F127" s="28">
        <v>18.593343999999998</v>
      </c>
      <c r="G127" s="29">
        <v>1.887</v>
      </c>
      <c r="H127" s="30" t="s">
        <v>34</v>
      </c>
      <c r="I127" s="30" t="str">
        <f t="shared" si="7"/>
        <v>No</v>
      </c>
      <c r="J127" s="31">
        <f t="shared" si="6"/>
        <v>0</v>
      </c>
      <c r="K127" s="32">
        <f t="shared" si="8"/>
        <v>0</v>
      </c>
    </row>
    <row r="128" spans="1:11" s="20" customFormat="1" ht="13.5" x14ac:dyDescent="0.25">
      <c r="A128" s="26" t="s">
        <v>144</v>
      </c>
      <c r="B128" s="26">
        <v>40002</v>
      </c>
      <c r="C128" s="27">
        <v>2403.75</v>
      </c>
      <c r="D128" s="28">
        <v>283.21401610200002</v>
      </c>
      <c r="E128" s="28">
        <f t="shared" si="5"/>
        <v>8.4873977392922715</v>
      </c>
      <c r="F128" s="28">
        <v>11.2</v>
      </c>
      <c r="G128" s="29">
        <v>1.1970000000000001</v>
      </c>
      <c r="H128" s="30" t="s">
        <v>10</v>
      </c>
      <c r="I128" s="30" t="str">
        <f t="shared" si="7"/>
        <v>No</v>
      </c>
      <c r="J128" s="31">
        <f t="shared" si="6"/>
        <v>0</v>
      </c>
      <c r="K128" s="32">
        <f t="shared" si="8"/>
        <v>0</v>
      </c>
    </row>
    <row r="129" spans="1:11" s="20" customFormat="1" ht="13.5" x14ac:dyDescent="0.25">
      <c r="A129" s="26" t="s">
        <v>145</v>
      </c>
      <c r="B129" s="26">
        <v>57001</v>
      </c>
      <c r="C129" s="27">
        <v>436.58</v>
      </c>
      <c r="D129" s="28">
        <v>1517.170044</v>
      </c>
      <c r="E129" s="28">
        <f t="shared" si="5"/>
        <v>0.28775943851947028</v>
      </c>
      <c r="F129" s="28">
        <v>1.7</v>
      </c>
      <c r="G129" s="29">
        <v>1.1970000000000001</v>
      </c>
      <c r="H129" s="30" t="s">
        <v>10</v>
      </c>
      <c r="I129" s="30" t="str">
        <f t="shared" si="7"/>
        <v>No</v>
      </c>
      <c r="J129" s="31">
        <f t="shared" si="6"/>
        <v>0</v>
      </c>
      <c r="K129" s="32">
        <f t="shared" si="8"/>
        <v>0</v>
      </c>
    </row>
    <row r="130" spans="1:11" s="20" customFormat="1" ht="13.5" x14ac:dyDescent="0.25">
      <c r="A130" s="26" t="s">
        <v>146</v>
      </c>
      <c r="B130" s="26">
        <v>54006</v>
      </c>
      <c r="C130" s="27">
        <v>172</v>
      </c>
      <c r="D130" s="28">
        <v>156.82015942999999</v>
      </c>
      <c r="E130" s="28">
        <f t="shared" si="5"/>
        <v>1.0967977626420911</v>
      </c>
      <c r="F130" s="28">
        <v>11.3</v>
      </c>
      <c r="G130" s="29">
        <v>1.2290000000000001</v>
      </c>
      <c r="H130" s="30" t="s">
        <v>10</v>
      </c>
      <c r="I130" s="30" t="str">
        <f t="shared" si="7"/>
        <v>No</v>
      </c>
      <c r="J130" s="31">
        <f t="shared" si="6"/>
        <v>0</v>
      </c>
      <c r="K130" s="32">
        <f t="shared" si="8"/>
        <v>0</v>
      </c>
    </row>
    <row r="131" spans="1:11" s="20" customFormat="1" ht="13.5" x14ac:dyDescent="0.25">
      <c r="A131" s="26" t="s">
        <v>147</v>
      </c>
      <c r="B131" s="26">
        <v>41005</v>
      </c>
      <c r="C131" s="27">
        <v>2537.35</v>
      </c>
      <c r="D131" s="28">
        <v>22.067020399999997</v>
      </c>
      <c r="E131" s="28">
        <f t="shared" si="5"/>
        <v>114.98380633209548</v>
      </c>
      <c r="F131" s="28">
        <v>6.7</v>
      </c>
      <c r="G131" s="29">
        <v>1.1970000000000001</v>
      </c>
      <c r="H131" s="30" t="s">
        <v>10</v>
      </c>
      <c r="I131" s="30" t="str">
        <f t="shared" si="7"/>
        <v>No</v>
      </c>
      <c r="J131" s="31">
        <f t="shared" si="6"/>
        <v>0</v>
      </c>
      <c r="K131" s="32">
        <f t="shared" si="8"/>
        <v>0</v>
      </c>
    </row>
    <row r="132" spans="1:11" s="20" customFormat="1" ht="13.5" x14ac:dyDescent="0.25">
      <c r="A132" s="26" t="s">
        <v>148</v>
      </c>
      <c r="B132" s="26">
        <v>20003</v>
      </c>
      <c r="C132" s="27">
        <v>351</v>
      </c>
      <c r="D132" s="28">
        <v>1256.2608900299999</v>
      </c>
      <c r="E132" s="28">
        <f t="shared" si="5"/>
        <v>0.27940056304038724</v>
      </c>
      <c r="F132" s="28">
        <v>29.5</v>
      </c>
      <c r="G132" s="29">
        <v>1.8109999999999999</v>
      </c>
      <c r="H132" s="30" t="s">
        <v>10</v>
      </c>
      <c r="I132" s="30" t="str">
        <f t="shared" si="7"/>
        <v>Yes</v>
      </c>
      <c r="J132" s="31">
        <f t="shared" si="6"/>
        <v>1</v>
      </c>
      <c r="K132" s="32">
        <f t="shared" si="8"/>
        <v>53755</v>
      </c>
    </row>
    <row r="133" spans="1:11" s="20" customFormat="1" ht="13.5" x14ac:dyDescent="0.25">
      <c r="A133" s="26" t="s">
        <v>149</v>
      </c>
      <c r="B133" s="26">
        <v>66001</v>
      </c>
      <c r="C133" s="27">
        <v>1988.1</v>
      </c>
      <c r="D133" s="28">
        <v>1390.7649297999999</v>
      </c>
      <c r="E133" s="28">
        <f t="shared" si="5"/>
        <v>1.4295011021639008</v>
      </c>
      <c r="F133" s="28">
        <v>19</v>
      </c>
      <c r="G133" s="29">
        <v>1.1970000000000001</v>
      </c>
      <c r="H133" s="30" t="s">
        <v>10</v>
      </c>
      <c r="I133" s="30" t="str">
        <f t="shared" si="7"/>
        <v>No</v>
      </c>
      <c r="J133" s="31">
        <f t="shared" si="6"/>
        <v>0</v>
      </c>
      <c r="K133" s="32">
        <f t="shared" si="8"/>
        <v>0</v>
      </c>
    </row>
    <row r="134" spans="1:11" s="20" customFormat="1" ht="13.5" x14ac:dyDescent="0.25">
      <c r="A134" s="26" t="s">
        <v>150</v>
      </c>
      <c r="B134" s="26">
        <v>33005</v>
      </c>
      <c r="C134" s="27">
        <v>154.1</v>
      </c>
      <c r="D134" s="28">
        <v>250.156002</v>
      </c>
      <c r="E134" s="28">
        <f t="shared" si="5"/>
        <v>0.61601560133664113</v>
      </c>
      <c r="F134" s="28">
        <v>11.5</v>
      </c>
      <c r="G134" s="29">
        <v>1.1970000000000001</v>
      </c>
      <c r="H134" s="30" t="s">
        <v>10</v>
      </c>
      <c r="I134" s="30" t="str">
        <f t="shared" si="7"/>
        <v>No</v>
      </c>
      <c r="J134" s="31">
        <f t="shared" si="6"/>
        <v>0</v>
      </c>
      <c r="K134" s="32">
        <f t="shared" si="8"/>
        <v>0</v>
      </c>
    </row>
    <row r="135" spans="1:11" s="20" customFormat="1" ht="13.5" x14ac:dyDescent="0.25">
      <c r="A135" s="26" t="s">
        <v>151</v>
      </c>
      <c r="B135" s="26">
        <v>49006</v>
      </c>
      <c r="C135" s="27">
        <v>956</v>
      </c>
      <c r="D135" s="28">
        <v>147.54400630000001</v>
      </c>
      <c r="E135" s="28">
        <f t="shared" ref="E135:E154" si="9">C135/D135</f>
        <v>6.4794228106845164</v>
      </c>
      <c r="F135" s="28">
        <v>7.8</v>
      </c>
      <c r="G135" s="29">
        <v>1.395</v>
      </c>
      <c r="H135" s="30" t="s">
        <v>10</v>
      </c>
      <c r="I135" s="30" t="str">
        <f t="shared" si="7"/>
        <v>No</v>
      </c>
      <c r="J135" s="31">
        <f t="shared" ref="J135:J154" si="10">IF(I135="yes",IF(C135&lt;83,1,IF(C135&gt;232,1,2)),0)</f>
        <v>0</v>
      </c>
      <c r="K135" s="32">
        <f t="shared" si="8"/>
        <v>0</v>
      </c>
    </row>
    <row r="136" spans="1:11" s="20" customFormat="1" ht="13.5" x14ac:dyDescent="0.25">
      <c r="A136" s="26" t="s">
        <v>152</v>
      </c>
      <c r="B136" s="26">
        <v>13001</v>
      </c>
      <c r="C136" s="27">
        <v>1346.3</v>
      </c>
      <c r="D136" s="28">
        <v>179.23610500000001</v>
      </c>
      <c r="E136" s="28">
        <f t="shared" si="9"/>
        <v>7.5113214494367631</v>
      </c>
      <c r="F136" s="28">
        <v>13.4</v>
      </c>
      <c r="G136" s="29">
        <v>1.5090000000000001</v>
      </c>
      <c r="H136" s="30" t="s">
        <v>10</v>
      </c>
      <c r="I136" s="30" t="str">
        <f t="shared" ref="I136:I154" si="11">IF(C136&lt;=500,IF(D136&gt;=400,IF(E136&lt;=0.5,IF(F136&gt;=15,IF(G136&gt;=1.197,IF(H136="Yes","Yes","No"),"No"),"No"),"No"),"No"),"No")</f>
        <v>No</v>
      </c>
      <c r="J136" s="31">
        <f t="shared" si="10"/>
        <v>0</v>
      </c>
      <c r="K136" s="32">
        <f t="shared" si="8"/>
        <v>0</v>
      </c>
    </row>
    <row r="137" spans="1:11" s="20" customFormat="1" ht="13.5" x14ac:dyDescent="0.25">
      <c r="A137" s="26" t="s">
        <v>153</v>
      </c>
      <c r="B137" s="26">
        <v>60006</v>
      </c>
      <c r="C137" s="27">
        <v>389.28</v>
      </c>
      <c r="D137" s="28">
        <v>206.52579779999999</v>
      </c>
      <c r="E137" s="28">
        <f t="shared" si="9"/>
        <v>1.8848976938802557</v>
      </c>
      <c r="F137" s="28">
        <v>6.9</v>
      </c>
      <c r="G137" s="29">
        <v>1.1970000000000001</v>
      </c>
      <c r="H137" s="30" t="s">
        <v>10</v>
      </c>
      <c r="I137" s="30" t="str">
        <f t="shared" si="11"/>
        <v>No</v>
      </c>
      <c r="J137" s="31">
        <f t="shared" si="10"/>
        <v>0</v>
      </c>
      <c r="K137" s="32">
        <f t="shared" si="8"/>
        <v>0</v>
      </c>
    </row>
    <row r="138" spans="1:11" s="20" customFormat="1" ht="13.5" x14ac:dyDescent="0.25">
      <c r="A138" s="26" t="s">
        <v>154</v>
      </c>
      <c r="B138" s="26">
        <v>11004</v>
      </c>
      <c r="C138" s="27">
        <v>820</v>
      </c>
      <c r="D138" s="28">
        <v>329.9219971</v>
      </c>
      <c r="E138" s="28">
        <f t="shared" si="9"/>
        <v>2.4854359733748108</v>
      </c>
      <c r="F138" s="28">
        <v>13.2</v>
      </c>
      <c r="G138" s="29">
        <v>1.5920000000000001</v>
      </c>
      <c r="H138" s="30" t="s">
        <v>10</v>
      </c>
      <c r="I138" s="30" t="str">
        <f t="shared" si="11"/>
        <v>No</v>
      </c>
      <c r="J138" s="31">
        <f t="shared" si="10"/>
        <v>0</v>
      </c>
      <c r="K138" s="32">
        <f t="shared" si="8"/>
        <v>0</v>
      </c>
    </row>
    <row r="139" spans="1:11" s="20" customFormat="1" ht="13.5" x14ac:dyDescent="0.25">
      <c r="A139" s="26" t="s">
        <v>155</v>
      </c>
      <c r="B139" s="26">
        <v>51005</v>
      </c>
      <c r="C139" s="27">
        <v>273.88</v>
      </c>
      <c r="D139" s="28">
        <v>1317.9821835999999</v>
      </c>
      <c r="E139" s="28">
        <f t="shared" si="9"/>
        <v>0.20780250553304977</v>
      </c>
      <c r="F139" s="28">
        <v>28.7</v>
      </c>
      <c r="G139" s="29">
        <v>1.1970000000000001</v>
      </c>
      <c r="H139" s="30" t="s">
        <v>10</v>
      </c>
      <c r="I139" s="30" t="str">
        <f t="shared" si="11"/>
        <v>Yes</v>
      </c>
      <c r="J139" s="31">
        <f t="shared" si="10"/>
        <v>1</v>
      </c>
      <c r="K139" s="32">
        <f t="shared" si="8"/>
        <v>55558</v>
      </c>
    </row>
    <row r="140" spans="1:11" s="20" customFormat="1" ht="13.5" x14ac:dyDescent="0.25">
      <c r="A140" s="26" t="s">
        <v>156</v>
      </c>
      <c r="B140" s="26">
        <v>6005</v>
      </c>
      <c r="C140" s="27">
        <v>313</v>
      </c>
      <c r="D140" s="28">
        <v>188.89446717999999</v>
      </c>
      <c r="E140" s="28">
        <f t="shared" si="9"/>
        <v>1.6570098884989481</v>
      </c>
      <c r="F140" s="28">
        <v>8.1</v>
      </c>
      <c r="G140" s="29">
        <v>1.1970000000000001</v>
      </c>
      <c r="H140" s="30" t="s">
        <v>10</v>
      </c>
      <c r="I140" s="30" t="str">
        <f t="shared" si="11"/>
        <v>No</v>
      </c>
      <c r="J140" s="31">
        <f t="shared" si="10"/>
        <v>0</v>
      </c>
      <c r="K140" s="32">
        <f t="shared" si="8"/>
        <v>0</v>
      </c>
    </row>
    <row r="141" spans="1:11" s="20" customFormat="1" ht="13.5" x14ac:dyDescent="0.25">
      <c r="A141" s="26" t="s">
        <v>157</v>
      </c>
      <c r="B141" s="26">
        <v>14004</v>
      </c>
      <c r="C141" s="27">
        <v>3551.34</v>
      </c>
      <c r="D141" s="28">
        <v>328.14891953099999</v>
      </c>
      <c r="E141" s="28">
        <f t="shared" si="9"/>
        <v>10.822342505578501</v>
      </c>
      <c r="F141" s="28">
        <v>9.5</v>
      </c>
      <c r="G141" s="29">
        <v>1.1970000000000001</v>
      </c>
      <c r="H141" s="30" t="s">
        <v>10</v>
      </c>
      <c r="I141" s="30" t="str">
        <f t="shared" si="11"/>
        <v>No</v>
      </c>
      <c r="J141" s="31">
        <f t="shared" si="10"/>
        <v>0</v>
      </c>
      <c r="K141" s="32">
        <f t="shared" si="8"/>
        <v>0</v>
      </c>
    </row>
    <row r="142" spans="1:11" s="20" customFormat="1" ht="13.5" x14ac:dyDescent="0.25">
      <c r="A142" s="26" t="s">
        <v>158</v>
      </c>
      <c r="B142" s="26">
        <v>18003</v>
      </c>
      <c r="C142" s="27">
        <v>168</v>
      </c>
      <c r="D142" s="28">
        <v>197.58789822000003</v>
      </c>
      <c r="E142" s="28">
        <f t="shared" si="9"/>
        <v>0.85025450198849717</v>
      </c>
      <c r="F142" s="28">
        <v>10.199999999999999</v>
      </c>
      <c r="G142" s="29">
        <v>1.4700000000000002</v>
      </c>
      <c r="H142" s="30" t="s">
        <v>10</v>
      </c>
      <c r="I142" s="30" t="str">
        <f t="shared" si="11"/>
        <v>No</v>
      </c>
      <c r="J142" s="31">
        <f t="shared" si="10"/>
        <v>0</v>
      </c>
      <c r="K142" s="32">
        <f t="shared" si="8"/>
        <v>0</v>
      </c>
    </row>
    <row r="143" spans="1:11" s="20" customFormat="1" ht="13.5" x14ac:dyDescent="0.25">
      <c r="A143" s="26" t="s">
        <v>159</v>
      </c>
      <c r="B143" s="26">
        <v>14005</v>
      </c>
      <c r="C143" s="27">
        <v>263</v>
      </c>
      <c r="D143" s="28">
        <v>250.38716407300001</v>
      </c>
      <c r="E143" s="28">
        <f t="shared" si="9"/>
        <v>1.0503733327293197</v>
      </c>
      <c r="F143" s="28">
        <v>9.1999999999999993</v>
      </c>
      <c r="G143" s="29">
        <v>1.635</v>
      </c>
      <c r="H143" s="30" t="s">
        <v>10</v>
      </c>
      <c r="I143" s="30" t="str">
        <f t="shared" si="11"/>
        <v>No</v>
      </c>
      <c r="J143" s="31">
        <f t="shared" si="10"/>
        <v>0</v>
      </c>
      <c r="K143" s="32">
        <f t="shared" si="8"/>
        <v>0</v>
      </c>
    </row>
    <row r="144" spans="1:11" s="20" customFormat="1" ht="13.5" x14ac:dyDescent="0.25">
      <c r="A144" s="26" t="s">
        <v>160</v>
      </c>
      <c r="B144" s="26">
        <v>18005</v>
      </c>
      <c r="C144" s="27">
        <v>540</v>
      </c>
      <c r="D144" s="28">
        <v>494.47952232199998</v>
      </c>
      <c r="E144" s="28">
        <f t="shared" si="9"/>
        <v>1.0920573565195235</v>
      </c>
      <c r="F144" s="28">
        <v>10.199999999999999</v>
      </c>
      <c r="G144" s="29">
        <v>1.1970000000000001</v>
      </c>
      <c r="H144" s="30" t="s">
        <v>10</v>
      </c>
      <c r="I144" s="30" t="str">
        <f t="shared" si="11"/>
        <v>No</v>
      </c>
      <c r="J144" s="31">
        <f t="shared" si="10"/>
        <v>0</v>
      </c>
      <c r="K144" s="32">
        <f t="shared" si="8"/>
        <v>0</v>
      </c>
    </row>
    <row r="145" spans="1:11" s="20" customFormat="1" ht="13.5" x14ac:dyDescent="0.25">
      <c r="A145" s="26" t="s">
        <v>161</v>
      </c>
      <c r="B145" s="26">
        <v>36002</v>
      </c>
      <c r="C145" s="27">
        <v>447.48</v>
      </c>
      <c r="D145" s="28">
        <v>746.63849647000006</v>
      </c>
      <c r="E145" s="28">
        <f t="shared" si="9"/>
        <v>0.59932618277201266</v>
      </c>
      <c r="F145" s="28">
        <v>14.7</v>
      </c>
      <c r="G145" s="29">
        <v>0.999</v>
      </c>
      <c r="H145" s="30" t="s">
        <v>10</v>
      </c>
      <c r="I145" s="30" t="str">
        <f t="shared" si="11"/>
        <v>No</v>
      </c>
      <c r="J145" s="31">
        <f t="shared" si="10"/>
        <v>0</v>
      </c>
      <c r="K145" s="32">
        <f t="shared" si="8"/>
        <v>0</v>
      </c>
    </row>
    <row r="146" spans="1:11" s="20" customFormat="1" ht="13.5" x14ac:dyDescent="0.25">
      <c r="A146" s="26" t="s">
        <v>162</v>
      </c>
      <c r="B146" s="26">
        <v>49007</v>
      </c>
      <c r="C146" s="27">
        <v>1431.1799999999998</v>
      </c>
      <c r="D146" s="28">
        <v>165.0859289</v>
      </c>
      <c r="E146" s="28">
        <f t="shared" si="9"/>
        <v>8.6693033715001242</v>
      </c>
      <c r="F146" s="28">
        <v>7.8</v>
      </c>
      <c r="G146" s="29">
        <v>1.3360000000000001</v>
      </c>
      <c r="H146" s="30" t="s">
        <v>10</v>
      </c>
      <c r="I146" s="30" t="str">
        <f t="shared" si="11"/>
        <v>No</v>
      </c>
      <c r="J146" s="31">
        <f t="shared" si="10"/>
        <v>0</v>
      </c>
      <c r="K146" s="32">
        <f t="shared" si="8"/>
        <v>0</v>
      </c>
    </row>
    <row r="147" spans="1:11" s="20" customFormat="1" ht="13.5" x14ac:dyDescent="0.25">
      <c r="A147" s="26" t="s">
        <v>163</v>
      </c>
      <c r="B147" s="26">
        <v>1003</v>
      </c>
      <c r="C147" s="27">
        <v>120</v>
      </c>
      <c r="D147" s="28">
        <v>245.8492736</v>
      </c>
      <c r="E147" s="28">
        <f t="shared" si="9"/>
        <v>0.48810394370024285</v>
      </c>
      <c r="F147" s="28">
        <v>11.2</v>
      </c>
      <c r="G147" s="29">
        <v>1.8720000000000001</v>
      </c>
      <c r="H147" s="30" t="s">
        <v>10</v>
      </c>
      <c r="I147" s="30" t="str">
        <f t="shared" si="11"/>
        <v>No</v>
      </c>
      <c r="J147" s="31">
        <f t="shared" si="10"/>
        <v>0</v>
      </c>
      <c r="K147" s="32">
        <f t="shared" si="8"/>
        <v>0</v>
      </c>
    </row>
    <row r="148" spans="1:11" s="20" customFormat="1" ht="13.5" x14ac:dyDescent="0.25">
      <c r="A148" s="26" t="s">
        <v>164</v>
      </c>
      <c r="B148" s="26">
        <v>47001</v>
      </c>
      <c r="C148" s="27">
        <v>402</v>
      </c>
      <c r="D148" s="28">
        <v>1300.99</v>
      </c>
      <c r="E148" s="28">
        <f t="shared" si="9"/>
        <v>0.30899545730559036</v>
      </c>
      <c r="F148" s="28">
        <v>19</v>
      </c>
      <c r="G148" s="29">
        <v>1.1970000000000001</v>
      </c>
      <c r="H148" s="30" t="s">
        <v>10</v>
      </c>
      <c r="I148" s="30" t="str">
        <f t="shared" si="11"/>
        <v>Yes</v>
      </c>
      <c r="J148" s="31">
        <f t="shared" si="10"/>
        <v>1</v>
      </c>
      <c r="K148" s="32">
        <f t="shared" si="8"/>
        <v>53306</v>
      </c>
    </row>
    <row r="149" spans="1:11" s="20" customFormat="1" ht="13.5" x14ac:dyDescent="0.25">
      <c r="A149" s="26" t="s">
        <v>165</v>
      </c>
      <c r="B149" s="26">
        <v>12003</v>
      </c>
      <c r="C149" s="27">
        <v>329</v>
      </c>
      <c r="D149" s="28">
        <v>301.5438200910001</v>
      </c>
      <c r="E149" s="28">
        <f t="shared" si="9"/>
        <v>1.0910520398020895</v>
      </c>
      <c r="F149" s="28">
        <v>17.2</v>
      </c>
      <c r="G149" s="29">
        <v>1.1970000000000001</v>
      </c>
      <c r="H149" s="30" t="s">
        <v>10</v>
      </c>
      <c r="I149" s="30" t="str">
        <f t="shared" si="11"/>
        <v>No</v>
      </c>
      <c r="J149" s="31">
        <f t="shared" si="10"/>
        <v>0</v>
      </c>
      <c r="K149" s="32">
        <f t="shared" si="8"/>
        <v>0</v>
      </c>
    </row>
    <row r="150" spans="1:11" s="20" customFormat="1" ht="13.5" x14ac:dyDescent="0.25">
      <c r="A150" s="26" t="s">
        <v>166</v>
      </c>
      <c r="B150" s="26">
        <v>54007</v>
      </c>
      <c r="C150" s="27">
        <v>221.43</v>
      </c>
      <c r="D150" s="28">
        <v>224.89486556</v>
      </c>
      <c r="E150" s="28">
        <f t="shared" si="9"/>
        <v>0.98459339855815609</v>
      </c>
      <c r="F150" s="28">
        <v>11.3</v>
      </c>
      <c r="G150" s="29">
        <v>1.1970000000000001</v>
      </c>
      <c r="H150" s="30" t="s">
        <v>10</v>
      </c>
      <c r="I150" s="30" t="str">
        <f t="shared" si="11"/>
        <v>No</v>
      </c>
      <c r="J150" s="31">
        <f t="shared" si="10"/>
        <v>0</v>
      </c>
      <c r="K150" s="32">
        <f t="shared" si="8"/>
        <v>0</v>
      </c>
    </row>
    <row r="151" spans="1:11" s="20" customFormat="1" ht="13.5" x14ac:dyDescent="0.25">
      <c r="A151" s="26" t="s">
        <v>167</v>
      </c>
      <c r="B151" s="26">
        <v>59002</v>
      </c>
      <c r="C151" s="27">
        <v>784</v>
      </c>
      <c r="D151" s="28">
        <v>1279.8599999999999</v>
      </c>
      <c r="E151" s="28">
        <f t="shared" si="9"/>
        <v>0.61256699951557203</v>
      </c>
      <c r="F151" s="28">
        <v>10.1</v>
      </c>
      <c r="G151" s="29">
        <v>1.1970000000000001</v>
      </c>
      <c r="H151" s="30" t="s">
        <v>10</v>
      </c>
      <c r="I151" s="30" t="str">
        <f t="shared" si="11"/>
        <v>No</v>
      </c>
      <c r="J151" s="31">
        <f t="shared" si="10"/>
        <v>0</v>
      </c>
      <c r="K151" s="32">
        <f t="shared" si="8"/>
        <v>0</v>
      </c>
    </row>
    <row r="152" spans="1:11" s="20" customFormat="1" ht="13.5" x14ac:dyDescent="0.25">
      <c r="A152" s="26" t="s">
        <v>168</v>
      </c>
      <c r="B152" s="26">
        <v>2006</v>
      </c>
      <c r="C152" s="27">
        <v>301</v>
      </c>
      <c r="D152" s="28">
        <v>402.40589949000002</v>
      </c>
      <c r="E152" s="28">
        <f t="shared" si="9"/>
        <v>0.74800096216651013</v>
      </c>
      <c r="F152" s="28">
        <v>12.9</v>
      </c>
      <c r="G152" s="29">
        <v>1.1970000000000001</v>
      </c>
      <c r="H152" s="30" t="s">
        <v>10</v>
      </c>
      <c r="I152" s="30" t="str">
        <f t="shared" si="11"/>
        <v>No</v>
      </c>
      <c r="J152" s="31">
        <f t="shared" si="10"/>
        <v>0</v>
      </c>
      <c r="K152" s="32">
        <f t="shared" si="8"/>
        <v>0</v>
      </c>
    </row>
    <row r="153" spans="1:11" s="20" customFormat="1" ht="13.5" x14ac:dyDescent="0.25">
      <c r="A153" s="26" t="s">
        <v>169</v>
      </c>
      <c r="B153" s="26">
        <v>55004</v>
      </c>
      <c r="C153" s="27">
        <v>252</v>
      </c>
      <c r="D153" s="28">
        <v>220.02</v>
      </c>
      <c r="E153" s="28">
        <f t="shared" si="9"/>
        <v>1.1453504226888465</v>
      </c>
      <c r="F153" s="28">
        <v>8.8000000000000007</v>
      </c>
      <c r="G153" s="29">
        <v>1.1970000000000001</v>
      </c>
      <c r="H153" s="30" t="s">
        <v>10</v>
      </c>
      <c r="I153" s="30" t="str">
        <f t="shared" si="11"/>
        <v>No</v>
      </c>
      <c r="J153" s="31">
        <f t="shared" si="10"/>
        <v>0</v>
      </c>
      <c r="K153" s="32">
        <f t="shared" si="8"/>
        <v>0</v>
      </c>
    </row>
    <row r="154" spans="1:11" s="20" customFormat="1" ht="13.5" x14ac:dyDescent="0.25">
      <c r="A154" s="26" t="s">
        <v>170</v>
      </c>
      <c r="B154" s="26">
        <v>63003</v>
      </c>
      <c r="C154" s="27">
        <v>2841.88</v>
      </c>
      <c r="D154" s="28">
        <v>216.3910065</v>
      </c>
      <c r="E154" s="28">
        <f t="shared" si="9"/>
        <v>13.133078153134798</v>
      </c>
      <c r="F154" s="28">
        <v>11.8</v>
      </c>
      <c r="G154" s="29">
        <v>1.5030000000000001</v>
      </c>
      <c r="H154" s="30" t="s">
        <v>10</v>
      </c>
      <c r="I154" s="30" t="str">
        <f t="shared" si="11"/>
        <v>No</v>
      </c>
      <c r="J154" s="31">
        <f t="shared" si="10"/>
        <v>0</v>
      </c>
      <c r="K154" s="32">
        <f t="shared" si="8"/>
        <v>0</v>
      </c>
    </row>
    <row r="155" spans="1:11" s="20" customFormat="1" ht="13.5" x14ac:dyDescent="0.25">
      <c r="A155" s="31"/>
      <c r="B155" s="31"/>
      <c r="C155" s="27">
        <f>SUM(C7:C154)</f>
        <v>137803.29000000004</v>
      </c>
      <c r="D155" s="27">
        <f>SUM(D7:D154)</f>
        <v>77115.796373124977</v>
      </c>
      <c r="E155" s="31"/>
      <c r="F155" s="28"/>
      <c r="G155" s="29"/>
      <c r="H155" s="31"/>
      <c r="I155" s="31"/>
      <c r="J155" s="31"/>
      <c r="K155" s="32">
        <f>SUM(K7:K154)</f>
        <v>2276881</v>
      </c>
    </row>
    <row r="156" spans="1:11" x14ac:dyDescent="0.2">
      <c r="A156" s="2" t="s">
        <v>2</v>
      </c>
      <c r="K156" s="33"/>
    </row>
    <row r="157" spans="1:11" x14ac:dyDescent="0.2">
      <c r="K157" s="33"/>
    </row>
    <row r="158" spans="1:11" x14ac:dyDescent="0.2">
      <c r="K158" s="33"/>
    </row>
    <row r="159" spans="1:11" x14ac:dyDescent="0.2">
      <c r="K159" s="33"/>
    </row>
    <row r="160" spans="1:11" x14ac:dyDescent="0.2">
      <c r="K160" s="33"/>
    </row>
  </sheetData>
  <pageMargins left="0.2" right="0.2" top="0.17" bottom="0.17" header="0.17" footer="0.17"/>
  <pageSetup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FY2025 Sparsity</vt:lpstr>
      <vt:lpstr>'FY2025 Sparsity'!Print_Area</vt:lpstr>
      <vt:lpstr>'FY2025 Sparsity'!Print_Titles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dcterms:created xsi:type="dcterms:W3CDTF">2025-02-21T21:24:37Z</dcterms:created>
  <dcterms:modified xsi:type="dcterms:W3CDTF">2025-02-21T21:26:21Z</dcterms:modified>
</cp:coreProperties>
</file>