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tate Aid\1. State Aid Calculations\FY2025 State Aid\WEB Documents\"/>
    </mc:Choice>
  </mc:AlternateContent>
  <xr:revisionPtr revIDLastSave="0" documentId="8_{6844D920-3C7D-4B3A-A7A8-CA23C69490F9}" xr6:coauthVersionLast="47" xr6:coauthVersionMax="47" xr10:uidLastSave="{00000000-0000-0000-0000-000000000000}"/>
  <bookViews>
    <workbookView xWindow="-108" yWindow="-108" windowWidth="23256" windowHeight="12456" xr2:uid="{C09A8F70-0841-4D74-BCF2-4E1AAF7AC265}"/>
  </bookViews>
  <sheets>
    <sheet name="FY2025 GSA Estimate" sheetId="1" r:id="rId1"/>
  </sheets>
  <externalReferences>
    <externalReference r:id="rId2"/>
    <externalReference r:id="rId3"/>
    <externalReference r:id="rId4"/>
    <externalReference r:id="rId5"/>
  </externalReferences>
  <definedNames>
    <definedName name="_51002">[1]Districts!#REF!</definedName>
    <definedName name="_xlnm._FilterDatabase" localSheetId="0" hidden="1">'FY2025 GSA Estimate'!$A$4:$K$153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[3]Districts!#REF!</definedName>
    <definedName name="jolene" hidden="1">[4]LEVIES97!$A$6:$AA$182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'FY2025 GSA Estimate'!$A$1:$K$157</definedName>
    <definedName name="_xlnm.Print_Titles" localSheetId="0">'FY2025 GSA Estimate'!$1:$4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est">[1]Districts!#REF!</definedName>
    <definedName name="Tot_Number_Of_Teachers">#REF!</definedName>
    <definedName name="Total_Expenditure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5" i="1" l="1"/>
  <c r="I153" i="1"/>
  <c r="J131" i="1"/>
  <c r="J108" i="1"/>
  <c r="G108" i="1"/>
  <c r="G43" i="1"/>
  <c r="J152" i="1"/>
  <c r="J60" i="1"/>
  <c r="G60" i="1"/>
  <c r="J120" i="1"/>
  <c r="G120" i="1"/>
  <c r="J36" i="1"/>
  <c r="G36" i="1"/>
  <c r="G15" i="1"/>
  <c r="J15" i="1"/>
  <c r="J7" i="1"/>
  <c r="G7" i="1"/>
  <c r="J135" i="1"/>
  <c r="G28" i="1"/>
  <c r="J28" i="1"/>
  <c r="K28" i="1" s="1"/>
  <c r="J33" i="1"/>
  <c r="G33" i="1"/>
  <c r="G6" i="1"/>
  <c r="J6" i="1"/>
  <c r="J106" i="1"/>
  <c r="G41" i="1"/>
  <c r="J41" i="1"/>
  <c r="J118" i="1"/>
  <c r="G118" i="1"/>
  <c r="G148" i="1"/>
  <c r="J148" i="1"/>
  <c r="G128" i="1"/>
  <c r="J117" i="1"/>
  <c r="G61" i="1"/>
  <c r="J61" i="1"/>
  <c r="J87" i="1"/>
  <c r="G87" i="1"/>
  <c r="J17" i="1"/>
  <c r="G137" i="1"/>
  <c r="J137" i="1"/>
  <c r="J104" i="1"/>
  <c r="G32" i="1"/>
  <c r="J32" i="1"/>
  <c r="J55" i="1"/>
  <c r="G55" i="1"/>
  <c r="G133" i="1"/>
  <c r="J133" i="1"/>
  <c r="J59" i="1"/>
  <c r="G12" i="1"/>
  <c r="J12" i="1"/>
  <c r="J76" i="1"/>
  <c r="G76" i="1"/>
  <c r="J146" i="1"/>
  <c r="G53" i="1"/>
  <c r="J53" i="1"/>
  <c r="G96" i="1"/>
  <c r="J85" i="1"/>
  <c r="G52" i="1"/>
  <c r="J52" i="1"/>
  <c r="J93" i="1"/>
  <c r="G93" i="1"/>
  <c r="J102" i="1"/>
  <c r="G25" i="1"/>
  <c r="J25" i="1"/>
  <c r="J129" i="1"/>
  <c r="G26" i="1"/>
  <c r="J26" i="1"/>
  <c r="J126" i="1"/>
  <c r="G126" i="1"/>
  <c r="G109" i="1"/>
  <c r="J109" i="1"/>
  <c r="G91" i="1"/>
  <c r="J30" i="1"/>
  <c r="G84" i="1"/>
  <c r="G9" i="1"/>
  <c r="J9" i="1"/>
  <c r="G81" i="1"/>
  <c r="J143" i="1"/>
  <c r="G82" i="1"/>
  <c r="J111" i="1"/>
  <c r="G111" i="1"/>
  <c r="J97" i="1"/>
  <c r="G97" i="1"/>
  <c r="G58" i="1"/>
  <c r="J112" i="1"/>
  <c r="J67" i="1"/>
  <c r="G21" i="1"/>
  <c r="G145" i="1"/>
  <c r="D153" i="1"/>
  <c r="J113" i="1"/>
  <c r="K93" i="1" l="1"/>
  <c r="K36" i="1"/>
  <c r="K87" i="1"/>
  <c r="K60" i="1"/>
  <c r="K111" i="1"/>
  <c r="K26" i="1"/>
  <c r="K25" i="1"/>
  <c r="K52" i="1"/>
  <c r="K32" i="1"/>
  <c r="K137" i="1"/>
  <c r="K61" i="1"/>
  <c r="K97" i="1"/>
  <c r="K12" i="1"/>
  <c r="K15" i="1"/>
  <c r="J29" i="1"/>
  <c r="G29" i="1"/>
  <c r="J31" i="1"/>
  <c r="G31" i="1"/>
  <c r="J107" i="1"/>
  <c r="G107" i="1"/>
  <c r="J27" i="1"/>
  <c r="G27" i="1"/>
  <c r="J37" i="1"/>
  <c r="G37" i="1"/>
  <c r="J38" i="1"/>
  <c r="G38" i="1"/>
  <c r="J75" i="1"/>
  <c r="G75" i="1"/>
  <c r="J73" i="1"/>
  <c r="G73" i="1"/>
  <c r="J14" i="1"/>
  <c r="G14" i="1"/>
  <c r="E153" i="1"/>
  <c r="J119" i="1"/>
  <c r="G119" i="1"/>
  <c r="J114" i="1"/>
  <c r="G114" i="1"/>
  <c r="J79" i="1"/>
  <c r="G79" i="1"/>
  <c r="J103" i="1"/>
  <c r="G103" i="1"/>
  <c r="J44" i="1"/>
  <c r="G44" i="1"/>
  <c r="J19" i="1"/>
  <c r="G19" i="1"/>
  <c r="J74" i="1"/>
  <c r="G74" i="1"/>
  <c r="J98" i="1"/>
  <c r="G98" i="1"/>
  <c r="J64" i="1"/>
  <c r="G64" i="1"/>
  <c r="J99" i="1"/>
  <c r="G99" i="1"/>
  <c r="J82" i="1"/>
  <c r="K82" i="1" s="1"/>
  <c r="J81" i="1"/>
  <c r="K81" i="1" s="1"/>
  <c r="G121" i="1"/>
  <c r="G127" i="1"/>
  <c r="J70" i="1"/>
  <c r="G70" i="1"/>
  <c r="J56" i="1"/>
  <c r="G56" i="1"/>
  <c r="J47" i="1"/>
  <c r="G47" i="1"/>
  <c r="J150" i="1"/>
  <c r="G150" i="1"/>
  <c r="J105" i="1"/>
  <c r="G105" i="1"/>
  <c r="J141" i="1"/>
  <c r="G141" i="1"/>
  <c r="J35" i="1"/>
  <c r="G35" i="1"/>
  <c r="G113" i="1"/>
  <c r="G112" i="1"/>
  <c r="K112" i="1" s="1"/>
  <c r="K9" i="1"/>
  <c r="J84" i="1"/>
  <c r="K84" i="1" s="1"/>
  <c r="J88" i="1"/>
  <c r="G88" i="1"/>
  <c r="J20" i="1"/>
  <c r="G20" i="1"/>
  <c r="J151" i="1"/>
  <c r="J116" i="1"/>
  <c r="G116" i="1"/>
  <c r="J110" i="1"/>
  <c r="G110" i="1"/>
  <c r="J140" i="1"/>
  <c r="G140" i="1"/>
  <c r="J46" i="1"/>
  <c r="G46" i="1"/>
  <c r="J39" i="1"/>
  <c r="G39" i="1"/>
  <c r="H153" i="1"/>
  <c r="J80" i="1"/>
  <c r="G80" i="1"/>
  <c r="J138" i="1"/>
  <c r="G138" i="1"/>
  <c r="J136" i="1"/>
  <c r="G136" i="1"/>
  <c r="J134" i="1"/>
  <c r="G134" i="1"/>
  <c r="J139" i="1"/>
  <c r="G139" i="1"/>
  <c r="J124" i="1"/>
  <c r="G124" i="1"/>
  <c r="J100" i="1"/>
  <c r="G100" i="1"/>
  <c r="J40" i="1"/>
  <c r="G40" i="1"/>
  <c r="J34" i="1"/>
  <c r="G34" i="1"/>
  <c r="J45" i="1"/>
  <c r="G45" i="1"/>
  <c r="J16" i="1"/>
  <c r="G16" i="1"/>
  <c r="J125" i="1"/>
  <c r="G125" i="1"/>
  <c r="J65" i="1"/>
  <c r="G65" i="1"/>
  <c r="J21" i="1"/>
  <c r="K21" i="1" s="1"/>
  <c r="J86" i="1"/>
  <c r="G90" i="1"/>
  <c r="K53" i="1"/>
  <c r="K76" i="1"/>
  <c r="J72" i="1"/>
  <c r="G72" i="1"/>
  <c r="K108" i="1"/>
  <c r="J23" i="1"/>
  <c r="G23" i="1"/>
  <c r="J94" i="1"/>
  <c r="G94" i="1"/>
  <c r="J132" i="1"/>
  <c r="G132" i="1"/>
  <c r="F153" i="1"/>
  <c r="J63" i="1"/>
  <c r="G63" i="1"/>
  <c r="J18" i="1"/>
  <c r="G18" i="1"/>
  <c r="J122" i="1"/>
  <c r="G122" i="1"/>
  <c r="J13" i="1"/>
  <c r="G13" i="1"/>
  <c r="G71" i="1"/>
  <c r="J71" i="1"/>
  <c r="K71" i="1" s="1"/>
  <c r="J68" i="1"/>
  <c r="G68" i="1"/>
  <c r="J144" i="1"/>
  <c r="G115" i="1"/>
  <c r="K148" i="1"/>
  <c r="K118" i="1"/>
  <c r="J149" i="1"/>
  <c r="J92" i="1"/>
  <c r="G92" i="1"/>
  <c r="J89" i="1"/>
  <c r="G89" i="1"/>
  <c r="J77" i="1"/>
  <c r="G77" i="1"/>
  <c r="J11" i="1"/>
  <c r="G11" i="1"/>
  <c r="J49" i="1"/>
  <c r="G49" i="1"/>
  <c r="J57" i="1"/>
  <c r="G57" i="1"/>
  <c r="J83" i="1"/>
  <c r="G83" i="1"/>
  <c r="J8" i="1"/>
  <c r="G8" i="1"/>
  <c r="J147" i="1"/>
  <c r="G147" i="1"/>
  <c r="J69" i="1"/>
  <c r="G69" i="1"/>
  <c r="J95" i="1"/>
  <c r="G95" i="1"/>
  <c r="J51" i="1"/>
  <c r="G51" i="1"/>
  <c r="J142" i="1"/>
  <c r="G142" i="1"/>
  <c r="J10" i="1"/>
  <c r="G10" i="1"/>
  <c r="J78" i="1"/>
  <c r="G78" i="1"/>
  <c r="J54" i="1"/>
  <c r="G54" i="1"/>
  <c r="J62" i="1"/>
  <c r="G62" i="1"/>
  <c r="J50" i="1"/>
  <c r="G50" i="1"/>
  <c r="J58" i="1"/>
  <c r="K58" i="1" s="1"/>
  <c r="K109" i="1"/>
  <c r="K126" i="1"/>
  <c r="J22" i="1"/>
  <c r="G22" i="1"/>
  <c r="J42" i="1"/>
  <c r="G42" i="1"/>
  <c r="K41" i="1"/>
  <c r="K120" i="1"/>
  <c r="J5" i="1"/>
  <c r="G5" i="1"/>
  <c r="J130" i="1"/>
  <c r="G130" i="1"/>
  <c r="J24" i="1"/>
  <c r="G24" i="1"/>
  <c r="C153" i="1"/>
  <c r="J145" i="1"/>
  <c r="K145" i="1" s="1"/>
  <c r="G66" i="1"/>
  <c r="J66" i="1"/>
  <c r="K66" i="1" s="1"/>
  <c r="K133" i="1"/>
  <c r="K55" i="1"/>
  <c r="J123" i="1"/>
  <c r="G123" i="1"/>
  <c r="K6" i="1"/>
  <c r="K33" i="1"/>
  <c r="K7" i="1"/>
  <c r="J48" i="1"/>
  <c r="K48" i="1" s="1"/>
  <c r="J101" i="1"/>
  <c r="G101" i="1"/>
  <c r="G30" i="1"/>
  <c r="K30" i="1" s="1"/>
  <c r="G129" i="1"/>
  <c r="K129" i="1" s="1"/>
  <c r="G85" i="1"/>
  <c r="K85" i="1" s="1"/>
  <c r="G59" i="1"/>
  <c r="K59" i="1" s="1"/>
  <c r="G104" i="1"/>
  <c r="K104" i="1" s="1"/>
  <c r="G117" i="1"/>
  <c r="K117" i="1" s="1"/>
  <c r="G106" i="1"/>
  <c r="K106" i="1" s="1"/>
  <c r="G135" i="1"/>
  <c r="K135" i="1" s="1"/>
  <c r="G152" i="1"/>
  <c r="K152" i="1" s="1"/>
  <c r="J91" i="1"/>
  <c r="K91" i="1" s="1"/>
  <c r="J90" i="1"/>
  <c r="J96" i="1"/>
  <c r="K96" i="1" s="1"/>
  <c r="J121" i="1"/>
  <c r="J115" i="1"/>
  <c r="J128" i="1"/>
  <c r="K128" i="1" s="1"/>
  <c r="J127" i="1"/>
  <c r="K127" i="1" s="1"/>
  <c r="J43" i="1"/>
  <c r="K43" i="1" s="1"/>
  <c r="G67" i="1"/>
  <c r="K67" i="1" s="1"/>
  <c r="G143" i="1"/>
  <c r="K143" i="1" s="1"/>
  <c r="G86" i="1"/>
  <c r="G102" i="1"/>
  <c r="K102" i="1" s="1"/>
  <c r="G146" i="1"/>
  <c r="K146" i="1" s="1"/>
  <c r="G144" i="1"/>
  <c r="G17" i="1"/>
  <c r="K17" i="1" s="1"/>
  <c r="G151" i="1"/>
  <c r="G149" i="1"/>
  <c r="G48" i="1"/>
  <c r="G131" i="1"/>
  <c r="K131" i="1" s="1"/>
  <c r="J155" i="1"/>
  <c r="K155" i="1" s="1"/>
  <c r="K23" i="1" l="1"/>
  <c r="K121" i="1"/>
  <c r="K88" i="1"/>
  <c r="K37" i="1"/>
  <c r="K139" i="1"/>
  <c r="K13" i="1"/>
  <c r="K72" i="1"/>
  <c r="K110" i="1"/>
  <c r="K107" i="1"/>
  <c r="K34" i="1"/>
  <c r="K29" i="1"/>
  <c r="K65" i="1"/>
  <c r="K80" i="1"/>
  <c r="K98" i="1"/>
  <c r="K103" i="1"/>
  <c r="K122" i="1"/>
  <c r="K125" i="1"/>
  <c r="K44" i="1"/>
  <c r="K123" i="1"/>
  <c r="K42" i="1"/>
  <c r="K54" i="1"/>
  <c r="K51" i="1"/>
  <c r="K8" i="1"/>
  <c r="K11" i="1"/>
  <c r="K20" i="1"/>
  <c r="K35" i="1"/>
  <c r="K134" i="1"/>
  <c r="K64" i="1"/>
  <c r="K119" i="1"/>
  <c r="K24" i="1"/>
  <c r="K140" i="1"/>
  <c r="K27" i="1"/>
  <c r="K40" i="1"/>
  <c r="K70" i="1"/>
  <c r="K141" i="1"/>
  <c r="K49" i="1"/>
  <c r="K39" i="1"/>
  <c r="K38" i="1"/>
  <c r="K90" i="1"/>
  <c r="K130" i="1"/>
  <c r="K22" i="1"/>
  <c r="K149" i="1"/>
  <c r="K68" i="1"/>
  <c r="K18" i="1"/>
  <c r="K86" i="1"/>
  <c r="K16" i="1"/>
  <c r="K100" i="1"/>
  <c r="K136" i="1"/>
  <c r="K116" i="1"/>
  <c r="K105" i="1"/>
  <c r="K74" i="1"/>
  <c r="K79" i="1"/>
  <c r="K14" i="1"/>
  <c r="K31" i="1"/>
  <c r="K62" i="1"/>
  <c r="K94" i="1"/>
  <c r="K151" i="1"/>
  <c r="K147" i="1"/>
  <c r="K56" i="1"/>
  <c r="K5" i="1"/>
  <c r="K63" i="1"/>
  <c r="K45" i="1"/>
  <c r="K124" i="1"/>
  <c r="K138" i="1"/>
  <c r="K46" i="1"/>
  <c r="G153" i="1"/>
  <c r="K150" i="1"/>
  <c r="K99" i="1"/>
  <c r="K19" i="1"/>
  <c r="K114" i="1"/>
  <c r="K142" i="1"/>
  <c r="K78" i="1"/>
  <c r="K95" i="1"/>
  <c r="K83" i="1"/>
  <c r="K77" i="1"/>
  <c r="K73" i="1"/>
  <c r="K92" i="1"/>
  <c r="K113" i="1"/>
  <c r="K115" i="1"/>
  <c r="K101" i="1"/>
  <c r="K50" i="1"/>
  <c r="K10" i="1"/>
  <c r="K69" i="1"/>
  <c r="K57" i="1"/>
  <c r="K89" i="1"/>
  <c r="K144" i="1"/>
  <c r="K132" i="1"/>
  <c r="K47" i="1"/>
  <c r="K75" i="1"/>
  <c r="J153" i="1"/>
  <c r="K153" i="1" l="1"/>
  <c r="K157" i="1" s="1"/>
</calcChain>
</file>

<file path=xl/sharedStrings.xml><?xml version="1.0" encoding="utf-8"?>
<sst xmlns="http://schemas.openxmlformats.org/spreadsheetml/2006/main" count="165" uniqueCount="165">
  <si>
    <t>Estimated FY2025 General State Aid</t>
  </si>
  <si>
    <t>updated on 1/23/2025</t>
  </si>
  <si>
    <t>Alternative Formula District</t>
  </si>
  <si>
    <t>District Name</t>
  </si>
  <si>
    <t>District No.</t>
  </si>
  <si>
    <t>TOTAL 
GSA Need</t>
  </si>
  <si>
    <t>Other Revenue Local Effort</t>
  </si>
  <si>
    <t>1st Half
Local Effort
(Pay 2024)</t>
  </si>
  <si>
    <t>Excess 
Cash Balance Penalty</t>
  </si>
  <si>
    <t>1st Half
 State Aid</t>
  </si>
  <si>
    <t>2nd Half
Local Effort
(Pay 2025)</t>
  </si>
  <si>
    <t>Gaming Revenue Adjustment</t>
  </si>
  <si>
    <t>2nd Half
 State Aid
ESTIMATE</t>
  </si>
  <si>
    <t>FY2025 GSA 
State Aid
ESTIMATE</t>
  </si>
  <si>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</si>
  <si>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</si>
  <si>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</si>
  <si>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</si>
  <si>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</si>
  <si>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</si>
  <si>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</si>
  <si>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</si>
  <si>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</si>
  <si>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</si>
  <si>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</si>
  <si>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</si>
  <si>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</si>
  <si>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</si>
  <si>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</si>
  <si>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</si>
  <si>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</si>
  <si>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</si>
  <si>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</si>
  <si>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</si>
  <si>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</si>
  <si>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</si>
  <si>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</si>
  <si>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</si>
  <si>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</si>
  <si>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</si>
  <si>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</si>
  <si>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</si>
  <si>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</si>
  <si>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</si>
  <si>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</si>
  <si>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</si>
  <si>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</si>
  <si>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</si>
  <si>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</si>
  <si>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</si>
  <si>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</si>
  <si>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</si>
  <si>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</si>
  <si>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</si>
  <si>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</si>
  <si>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</si>
  <si>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</si>
  <si>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</si>
  <si>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</si>
  <si>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</si>
  <si>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</si>
  <si>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</si>
  <si>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</si>
  <si>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</si>
  <si>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</si>
  <si>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</si>
  <si>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</si>
  <si>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</si>
  <si>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Area 24-4</t>
  </si>
  <si>
    <t>Big Stone City 25-1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</si>
  <si>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</si>
  <si>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</si>
  <si>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</si>
  <si>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</si>
  <si>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</si>
  <si>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</si>
  <si>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</si>
  <si>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</si>
  <si>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</si>
  <si>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</si>
  <si>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</si>
  <si>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</si>
  <si>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</si>
  <si>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</si>
  <si>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</si>
  <si>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</si>
  <si>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</si>
  <si>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</si>
  <si>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</si>
  <si>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</si>
  <si>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</si>
  <si>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</si>
  <si>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</si>
  <si>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</si>
  <si>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</si>
  <si>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</si>
  <si>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Olham-Ramona-Rutland 39-6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</si>
  <si>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</si>
  <si>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</si>
  <si>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</si>
  <si>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</si>
  <si>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</si>
  <si>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</si>
  <si>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</si>
  <si>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</si>
  <si>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</si>
  <si>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</si>
  <si>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</si>
  <si>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</si>
  <si>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</si>
  <si>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</si>
  <si>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</si>
  <si>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</si>
  <si>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</si>
  <si>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</si>
  <si>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</si>
  <si>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</si>
  <si>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</si>
  <si>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</si>
  <si>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</si>
  <si>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</si>
  <si>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</si>
  <si>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</si>
  <si>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</si>
  <si>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</si>
  <si>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</si>
  <si>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</si>
  <si>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</si>
  <si>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</si>
  <si>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</si>
  <si>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</si>
  <si>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</si>
  <si>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</si>
  <si>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</si>
  <si>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</si>
  <si>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</si>
  <si>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</si>
  <si>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</si>
  <si>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</si>
  <si>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</si>
  <si>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</si>
  <si>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</si>
  <si>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</si>
  <si>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</si>
  <si>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</si>
  <si>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</si>
  <si>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</si>
  <si>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</si>
  <si>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</si>
  <si>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</si>
  <si>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 -Hurley 60-6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</si>
  <si>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</si>
  <si>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</si>
  <si>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</si>
  <si>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</si>
  <si>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</si>
  <si>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</si>
  <si>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</si>
  <si>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</si>
  <si>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</si>
  <si>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Oglala Lakota County 65-1</t>
  </si>
  <si>
    <t>Todd County 66-1</t>
  </si>
  <si>
    <t>L-D Career &amp; Tech Ed.</t>
  </si>
  <si>
    <t xml:space="preserve"> </t>
  </si>
  <si>
    <t xml:space="preserve">Total State Aid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</si>
</sst>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10" x14ac:knownFonts="1">
    <font>
      <sz val="10"/>
      <name val="Arial"/>
    </font>
    <font>
      <sz val="10"/>
      <name val="Arial"/>
      <family val="2"/>
    </font>
    <font>
      <b/>
      <sz val="14"/>
      <color rgb="FF002060"/>
      <name val="Calibri"/>
      <family val="2"/>
    </font>
    <font>
      <sz val="10"/>
      <color rgb="FF002060"/>
      <name val="Calibri"/>
      <family val="2"/>
    </font>
    <font>
      <sz val="10"/>
      <name val="Calibri"/>
      <family val="2"/>
    </font>
    <font>
      <sz val="8"/>
      <color rgb="FF002060"/>
      <name val="Calibri"/>
      <family val="2"/>
    </font>
    <font>
      <sz val="9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sz val="9"/>
      <color rgb="FF00206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7B78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/>
    <xf numFmtId="5" fontId="4" fillId="0" borderId="0" xfId="1" applyNumberFormat="1" applyFont="1"/>
    <xf numFmtId="164" fontId="4" fillId="0" borderId="0" xfId="1" applyNumberFormat="1" applyFont="1"/>
    <xf numFmtId="0" fontId="3" fillId="0" borderId="0" xfId="1" applyFont="1"/>
    <xf numFmtId="0" fontId="5" fillId="0" borderId="0" xfId="1" applyFont="1" applyAlignment="1">
      <alignment horizontal="left"/>
    </xf>
    <xf numFmtId="0" fontId="5" fillId="2" borderId="1" xfId="1" applyFont="1" applyFill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5" fontId="4" fillId="3" borderId="2" xfId="0" applyNumberFormat="1" applyFont="1" applyFill="1" applyBorder="1" applyAlignment="1">
      <alignment horizontal="center" wrapText="1"/>
    </xf>
    <xf numFmtId="5" fontId="8" fillId="3" borderId="2" xfId="0" applyNumberFormat="1" applyFont="1" applyFill="1" applyBorder="1" applyAlignment="1">
      <alignment horizontal="center" wrapText="1"/>
    </xf>
    <xf numFmtId="0" fontId="6" fillId="0" borderId="0" xfId="0" applyFont="1"/>
    <xf numFmtId="0" fontId="9" fillId="0" borderId="0" xfId="0" applyFont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164" fontId="4" fillId="0" borderId="3" xfId="0" applyNumberFormat="1" applyFont="1" applyBorder="1"/>
    <xf numFmtId="5" fontId="4" fillId="0" borderId="3" xfId="0" applyNumberFormat="1" applyFont="1" applyBorder="1"/>
    <xf numFmtId="6" fontId="4" fillId="0" borderId="3" xfId="0" applyNumberFormat="1" applyFont="1" applyBorder="1"/>
    <xf numFmtId="5" fontId="4" fillId="0" borderId="3" xfId="0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/>
    </xf>
    <xf numFmtId="164" fontId="4" fillId="2" borderId="3" xfId="0" applyNumberFormat="1" applyFont="1" applyFill="1" applyBorder="1"/>
    <xf numFmtId="5" fontId="4" fillId="2" borderId="3" xfId="0" applyNumberFormat="1" applyFont="1" applyFill="1" applyBorder="1"/>
    <xf numFmtId="6" fontId="4" fillId="2" borderId="3" xfId="0" applyNumberFormat="1" applyFont="1" applyFill="1" applyBorder="1"/>
    <xf numFmtId="5" fontId="4" fillId="2" borderId="3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left"/>
    </xf>
    <xf numFmtId="3" fontId="4" fillId="4" borderId="3" xfId="0" applyNumberFormat="1" applyFont="1" applyFill="1" applyBorder="1" applyAlignment="1">
      <alignment horizontal="right"/>
    </xf>
    <xf numFmtId="3" fontId="4" fillId="4" borderId="4" xfId="0" applyNumberFormat="1" applyFont="1" applyFill="1" applyBorder="1" applyAlignment="1">
      <alignment horizontal="center" wrapText="1"/>
    </xf>
    <xf numFmtId="3" fontId="4" fillId="4" borderId="4" xfId="0" applyNumberFormat="1" applyFont="1" applyFill="1" applyBorder="1" applyAlignment="1">
      <alignment horizontal="right" wrapText="1"/>
    </xf>
    <xf numFmtId="5" fontId="4" fillId="4" borderId="0" xfId="0" applyNumberFormat="1" applyFont="1" applyFill="1"/>
    <xf numFmtId="6" fontId="4" fillId="4" borderId="0" xfId="0" applyNumberFormat="1" applyFont="1" applyFill="1"/>
    <xf numFmtId="0" fontId="4" fillId="4" borderId="0" xfId="0" applyFont="1" applyFill="1"/>
    <xf numFmtId="3" fontId="4" fillId="2" borderId="5" xfId="0" applyNumberFormat="1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5" fontId="4" fillId="2" borderId="5" xfId="0" applyNumberFormat="1" applyFont="1" applyFill="1" applyBorder="1" applyAlignment="1">
      <alignment vertical="center" wrapText="1"/>
    </xf>
    <xf numFmtId="6" fontId="4" fillId="2" borderId="5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4" fillId="4" borderId="0" xfId="0" applyNumberFormat="1" applyFont="1" applyFill="1" applyAlignment="1">
      <alignment horizontal="left" wrapText="1"/>
    </xf>
    <xf numFmtId="5" fontId="4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4" borderId="0" xfId="0" applyFont="1" applyFill="1" applyAlignment="1">
      <alignment horizontal="left"/>
    </xf>
    <xf numFmtId="164" fontId="4" fillId="4" borderId="0" xfId="0" applyNumberFormat="1" applyFont="1" applyFill="1"/>
    <xf numFmtId="0" fontId="4" fillId="4" borderId="0" xfId="0" applyFont="1" applyFill="1" applyAlignment="1">
      <alignment horizontal="right"/>
    </xf>
    <xf numFmtId="5" fontId="4" fillId="0" borderId="0" xfId="0" applyNumberFormat="1" applyFont="1"/>
    <xf numFmtId="0" fontId="9" fillId="0" borderId="0" xfId="0" applyFont="1" applyAlignment="1">
      <alignment horizontal="left"/>
    </xf>
    <xf numFmtId="164" fontId="6" fillId="0" borderId="0" xfId="0" applyNumberFormat="1" applyFont="1"/>
    <xf numFmtId="5" fontId="6" fillId="0" borderId="0" xfId="0" applyNumberFormat="1" applyFont="1"/>
  </cellXfs>
  <cellStyles count="2">
    <cellStyle name="Normal" xfId="0" builtinId="0"/>
    <cellStyle name="Normal 2" xfId="1" xr:uid="{23CBE908-14CE-434C-8BE2-F0169F53F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144610</xdr:colOff>
      <xdr:row>0</xdr:row>
      <xdr:rowOff>39833</xdr:rowOff>
    </xdr:from>
    <xdr:ext cx="2105024" cy="47624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CAF0AD09-653D-4B91-92F8-AF7B2ECE1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9770" y="39833"/>
          <a:ext cx="2105024" cy="4762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State%20Aid\1.%20State%20Aid%20Calculations\FY2025%20State%20Aid\2nd%20Half\GSA%20FY2025%20Estimate%201.24.25%20KN.xlsx" TargetMode="External"/><Relationship Id="rId1" Type="http://schemas.openxmlformats.org/officeDocument/2006/relationships/externalLinkPath" Target="/State%20Aid/1.%20State%20Aid%20Calculations/FY2025%20State%20Aid/2nd%20Half/GSA%20FY2025%20Estimate%201.24.25%20K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mts"/>
      <sheetName val="FY2025 GSA Estimate"/>
      <sheetName val="GSA Need"/>
      <sheetName val="Alternative Need"/>
      <sheetName val="State Aid Fall Enroll"/>
      <sheetName val="AI Activites"/>
      <sheetName val="ELL"/>
      <sheetName val="ARSD 24.17.03.07"/>
      <sheetName val="OTHER REV 2025"/>
      <sheetName val="Pay 2024"/>
      <sheetName val="Pay 2025"/>
      <sheetName val="Gaming Adjustment"/>
      <sheetName val="Excess Cash Bal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82-D63C-4EF0-8FDA-29567B09FC87}">
  <dimension ref="A1:L157"/>
  <sheetViews>
    <sheetView showGridLines="0" tabSelected="1" zoomScaleNormal="100" workbookViewId="0">
      <pane ySplit="4" topLeftCell="A5" activePane="bottomLeft" state="frozen"/>
      <selection pane="bottomLeft" activeCell="A4" sqref="A4"/>
    </sheetView>
  </sheetViews>
  <sheetFormatPr defaultColWidth="9.109375" defaultRowHeight="12" x14ac:dyDescent="0.25"/>
  <cols>
    <col min="1" max="1" width="23.6640625" style="50" customWidth="1"/>
    <col min="2" max="2" width="6.5546875" style="50" bestFit="1" customWidth="1"/>
    <col min="3" max="3" width="14" style="51" bestFit="1" customWidth="1"/>
    <col min="4" max="4" width="11.44140625" style="52" bestFit="1" customWidth="1"/>
    <col min="5" max="5" width="12.44140625" style="52" bestFit="1" customWidth="1"/>
    <col min="6" max="6" width="9" style="14" bestFit="1" customWidth="1"/>
    <col min="7" max="8" width="12.44140625" style="14" bestFit="1" customWidth="1"/>
    <col min="9" max="9" width="9.88671875" style="14" bestFit="1" customWidth="1"/>
    <col min="10" max="10" width="12.6640625" style="14" bestFit="1" customWidth="1"/>
    <col min="11" max="11" width="12.44140625" style="14" bestFit="1" customWidth="1"/>
    <col min="12" max="12" width="9.109375" style="14"/>
    <col min="13" max="16384" width="9.109375" style="15"/>
  </cols>
  <sheetData>
    <row r="1" spans="1:12" s="6" customFormat="1" ht="18" x14ac:dyDescent="0.35">
      <c r="A1" s="1" t="s">
        <v>0</v>
      </c>
      <c r="B1" s="2"/>
      <c r="C1" s="3"/>
      <c r="D1" s="4"/>
      <c r="E1" s="3"/>
      <c r="F1" s="3"/>
      <c r="G1" s="3"/>
      <c r="H1" s="3"/>
      <c r="I1" s="5"/>
      <c r="J1" s="3"/>
      <c r="K1" s="3"/>
      <c r="L1" s="3"/>
    </row>
    <row r="2" spans="1:12" s="6" customFormat="1" ht="13.8" x14ac:dyDescent="0.3">
      <c r="A2" s="7" t="s">
        <v>1</v>
      </c>
      <c r="B2" s="2"/>
      <c r="C2" s="3"/>
      <c r="D2" s="4"/>
      <c r="E2" s="3"/>
      <c r="F2" s="3"/>
      <c r="G2" s="3"/>
      <c r="H2" s="3"/>
      <c r="I2" s="5"/>
      <c r="J2" s="3"/>
      <c r="K2" s="3"/>
      <c r="L2" s="3"/>
    </row>
    <row r="3" spans="1:12" s="6" customFormat="1" ht="13.8" x14ac:dyDescent="0.3">
      <c r="A3" s="8" t="s">
        <v>2</v>
      </c>
      <c r="B3" s="2"/>
      <c r="C3" s="3"/>
      <c r="D3" s="9"/>
      <c r="E3" s="3"/>
      <c r="F3" s="3"/>
      <c r="G3" s="3"/>
      <c r="H3" s="10"/>
      <c r="I3" s="5"/>
      <c r="J3" s="3"/>
      <c r="K3" s="3"/>
      <c r="L3" s="3"/>
    </row>
    <row r="4" spans="1:12" ht="55.2" x14ac:dyDescent="0.3">
      <c r="A4" s="11" t="s">
        <v>3</v>
      </c>
      <c r="B4" s="11" t="s">
        <v>4</v>
      </c>
      <c r="C4" s="11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2" t="s">
        <v>10</v>
      </c>
      <c r="I4" s="12" t="s">
        <v>11</v>
      </c>
      <c r="J4" s="13" t="s">
        <v>12</v>
      </c>
      <c r="K4" s="13" t="s">
        <v>13</v>
      </c>
    </row>
    <row r="5" spans="1:12" ht="13.8" x14ac:dyDescent="0.3">
      <c r="A5" s="16" t="s">
        <v>27</v>
      </c>
      <c r="B5" s="17">
        <v>6001</v>
      </c>
      <c r="C5" s="18">
        <v>31917616.793192469</v>
      </c>
      <c r="D5" s="19">
        <v>1381919.67</v>
      </c>
      <c r="E5" s="19">
        <v>5880763</v>
      </c>
      <c r="F5" s="20">
        <v>0</v>
      </c>
      <c r="G5" s="21">
        <f>IF(((0.5*C5)-(0.5*D5)-(0.5*F5)-E5)&lt;0,0,ROUND((0.5*C5)-(0.5*D5)-(0.5*F5)-E5,0))</f>
        <v>9387086</v>
      </c>
      <c r="H5" s="19">
        <v>5870840</v>
      </c>
      <c r="I5" s="19">
        <v>0</v>
      </c>
      <c r="J5" s="21">
        <f>IF(((0.5*C5)-(0.5*D5)-(0.5*F5)-H5-I5)&lt;0,0,ROUND((0.5*C5)-(0.5*D5)-(0.5*F5)-H5-I5,0))</f>
        <v>9397009</v>
      </c>
      <c r="K5" s="19">
        <f>J5+G5</f>
        <v>18784095</v>
      </c>
    </row>
    <row r="6" spans="1:12" ht="13.5" customHeight="1" x14ac:dyDescent="0.3">
      <c r="A6" s="16" t="s">
        <v>144</v>
      </c>
      <c r="B6" s="17">
        <v>58003</v>
      </c>
      <c r="C6" s="18">
        <v>1989247.2963647905</v>
      </c>
      <c r="D6" s="19">
        <v>420886.50000000006</v>
      </c>
      <c r="E6" s="19">
        <v>1163744</v>
      </c>
      <c r="F6" s="20">
        <v>380965</v>
      </c>
      <c r="G6" s="21">
        <f>IF(((0.5*C6)-(0.5*D6)-(0.5*F6)-E6)&lt;0,0,ROUND((0.5*C6)-(0.5*D6)-(0.5*F6)-E6,0))</f>
        <v>0</v>
      </c>
      <c r="H6" s="19">
        <v>1123323</v>
      </c>
      <c r="I6" s="19">
        <v>0</v>
      </c>
      <c r="J6" s="21">
        <f>IF(((0.5*C6)-(0.5*D6)-(0.5*F6)-H6-I6)&lt;0,0,ROUND((0.5*C6)-(0.5*D6)-(0.5*F6)-H6-I6,0))</f>
        <v>0</v>
      </c>
      <c r="K6" s="19">
        <f>J6+G6</f>
        <v>0</v>
      </c>
    </row>
    <row r="7" spans="1:12" ht="13.5" customHeight="1" x14ac:dyDescent="0.3">
      <c r="A7" s="16" t="s">
        <v>151</v>
      </c>
      <c r="B7" s="17">
        <v>61001</v>
      </c>
      <c r="C7" s="18">
        <v>2754870.1618648591</v>
      </c>
      <c r="D7" s="19">
        <v>160100.09</v>
      </c>
      <c r="E7" s="19">
        <v>573780</v>
      </c>
      <c r="F7" s="20">
        <v>0</v>
      </c>
      <c r="G7" s="21">
        <f>IF(((0.5*C7)-(0.5*D7)-(0.5*F7)-E7)&lt;0,0,ROUND((0.5*C7)-(0.5*D7)-(0.5*F7)-E7,0))</f>
        <v>723605</v>
      </c>
      <c r="H7" s="19">
        <v>558692</v>
      </c>
      <c r="I7" s="19">
        <v>0</v>
      </c>
      <c r="J7" s="21">
        <f>IF(((0.5*C7)-(0.5*D7)-(0.5*F7)-H7-I7)&lt;0,0,ROUND((0.5*C7)-(0.5*D7)-(0.5*F7)-H7-I7,0))</f>
        <v>738693</v>
      </c>
      <c r="K7" s="19">
        <f>J7+G7</f>
        <v>1462298</v>
      </c>
    </row>
    <row r="8" spans="1:12" ht="13.5" customHeight="1" x14ac:dyDescent="0.3">
      <c r="A8" s="16" t="s">
        <v>36</v>
      </c>
      <c r="B8" s="17">
        <v>11001</v>
      </c>
      <c r="C8" s="18">
        <v>2542932.3519406039</v>
      </c>
      <c r="D8" s="19">
        <v>162462.77000000002</v>
      </c>
      <c r="E8" s="19">
        <v>454324</v>
      </c>
      <c r="F8" s="20">
        <v>0</v>
      </c>
      <c r="G8" s="21">
        <f>IF(((0.5*C8)-(0.5*D8)-(0.5*F8)-E8)&lt;0,0,ROUND((0.5*C8)-(0.5*D8)-(0.5*F8)-E8,0))</f>
        <v>735911</v>
      </c>
      <c r="H8" s="19">
        <v>464585</v>
      </c>
      <c r="I8" s="19">
        <v>0</v>
      </c>
      <c r="J8" s="21">
        <f>IF(((0.5*C8)-(0.5*D8)-(0.5*F8)-H8-I8)&lt;0,0,ROUND((0.5*C8)-(0.5*D8)-(0.5*F8)-H8-I8,0))</f>
        <v>725650</v>
      </c>
      <c r="K8" s="19">
        <f>J8+G8</f>
        <v>1461561</v>
      </c>
    </row>
    <row r="9" spans="1:12" ht="13.5" customHeight="1" x14ac:dyDescent="0.3">
      <c r="A9" s="16" t="s">
        <v>91</v>
      </c>
      <c r="B9" s="17">
        <v>38001</v>
      </c>
      <c r="C9" s="18">
        <v>2452943.0411640001</v>
      </c>
      <c r="D9" s="19">
        <v>134183.63</v>
      </c>
      <c r="E9" s="19">
        <v>579668</v>
      </c>
      <c r="F9" s="20">
        <v>0</v>
      </c>
      <c r="G9" s="21">
        <f>IF(((0.5*C9)-(0.5*D9)-(0.5*F9)-E9)&lt;0,0,ROUND((0.5*C9)-(0.5*D9)-(0.5*F9)-E9,0))</f>
        <v>579712</v>
      </c>
      <c r="H9" s="19">
        <v>588370</v>
      </c>
      <c r="I9" s="19">
        <v>0</v>
      </c>
      <c r="J9" s="21">
        <f>IF(((0.5*C9)-(0.5*D9)-(0.5*F9)-H9-I9)&lt;0,0,ROUND((0.5*C9)-(0.5*D9)-(0.5*F9)-H9-I9,0))</f>
        <v>571010</v>
      </c>
      <c r="K9" s="19">
        <f>J9+G9</f>
        <v>1150722</v>
      </c>
    </row>
    <row r="10" spans="1:12" ht="13.5" customHeight="1" x14ac:dyDescent="0.3">
      <c r="A10" s="16" t="s">
        <v>60</v>
      </c>
      <c r="B10" s="17">
        <v>21001</v>
      </c>
      <c r="C10" s="18">
        <v>1876722.1720969889</v>
      </c>
      <c r="D10" s="19">
        <v>88874.53</v>
      </c>
      <c r="E10" s="19">
        <v>211890</v>
      </c>
      <c r="F10" s="20">
        <v>0</v>
      </c>
      <c r="G10" s="21">
        <f>IF(((0.5*C10)-(0.5*D10)-(0.5*F10)-E10)&lt;0,0,ROUND((0.5*C10)-(0.5*D10)-(0.5*F10)-E10,0))</f>
        <v>682034</v>
      </c>
      <c r="H10" s="19">
        <v>208390</v>
      </c>
      <c r="I10" s="19">
        <v>0</v>
      </c>
      <c r="J10" s="21">
        <f>IF(((0.5*C10)-(0.5*D10)-(0.5*F10)-H10-I10)&lt;0,0,ROUND((0.5*C10)-(0.5*D10)-(0.5*F10)-H10-I10,0))</f>
        <v>685534</v>
      </c>
      <c r="K10" s="19">
        <f>J10+G10</f>
        <v>1367568</v>
      </c>
    </row>
    <row r="11" spans="1:12" ht="13.5" customHeight="1" x14ac:dyDescent="0.3">
      <c r="A11" s="16" t="s">
        <v>20</v>
      </c>
      <c r="B11" s="17">
        <v>4001</v>
      </c>
      <c r="C11" s="18">
        <v>1976973.9193418801</v>
      </c>
      <c r="D11" s="19">
        <v>72281.170000000013</v>
      </c>
      <c r="E11" s="19">
        <v>243626</v>
      </c>
      <c r="F11" s="20">
        <v>0</v>
      </c>
      <c r="G11" s="21">
        <f>IF(((0.5*C11)-(0.5*D11)-(0.5*F11)-E11)&lt;0,0,ROUND((0.5*C11)-(0.5*D11)-(0.5*F11)-E11,0))</f>
        <v>708720</v>
      </c>
      <c r="H11" s="19">
        <v>232980</v>
      </c>
      <c r="I11" s="19">
        <v>0</v>
      </c>
      <c r="J11" s="21">
        <f>IF(((0.5*C11)-(0.5*D11)-(0.5*F11)-H11-I11)&lt;0,0,ROUND((0.5*C11)-(0.5*D11)-(0.5*F11)-H11-I11,0))</f>
        <v>719366</v>
      </c>
      <c r="K11" s="19">
        <f>J11+G11</f>
        <v>1428086</v>
      </c>
    </row>
    <row r="12" spans="1:12" ht="13.5" customHeight="1" x14ac:dyDescent="0.3">
      <c r="A12" s="16" t="s">
        <v>115</v>
      </c>
      <c r="B12" s="17">
        <v>49001</v>
      </c>
      <c r="C12" s="18">
        <v>4173923.3082569619</v>
      </c>
      <c r="D12" s="19">
        <v>170099.86</v>
      </c>
      <c r="E12" s="19">
        <v>517767</v>
      </c>
      <c r="F12" s="20">
        <v>0</v>
      </c>
      <c r="G12" s="21">
        <f>IF(((0.5*C12)-(0.5*D12)-(0.5*F12)-E12)&lt;0,0,ROUND((0.5*C12)-(0.5*D12)-(0.5*F12)-E12,0))</f>
        <v>1484145</v>
      </c>
      <c r="H12" s="19">
        <v>499798</v>
      </c>
      <c r="I12" s="19">
        <v>0</v>
      </c>
      <c r="J12" s="21">
        <f>IF(((0.5*C12)-(0.5*D12)-(0.5*F12)-H12-I12)&lt;0,0,ROUND((0.5*C12)-(0.5*D12)-(0.5*F12)-H12-I12,0))</f>
        <v>1502114</v>
      </c>
      <c r="K12" s="19">
        <f>J12+G12</f>
        <v>2986259</v>
      </c>
    </row>
    <row r="13" spans="1:12" ht="13.5" customHeight="1" x14ac:dyDescent="0.3">
      <c r="A13" s="16" t="s">
        <v>33</v>
      </c>
      <c r="B13" s="17">
        <v>9001</v>
      </c>
      <c r="C13" s="18">
        <v>9220503.7346662097</v>
      </c>
      <c r="D13" s="19">
        <v>259122.12</v>
      </c>
      <c r="E13" s="19">
        <v>1674402</v>
      </c>
      <c r="F13" s="20">
        <v>0</v>
      </c>
      <c r="G13" s="21">
        <f>IF(((0.5*C13)-(0.5*D13)-(0.5*F13)-E13)&lt;0,0,ROUND((0.5*C13)-(0.5*D13)-(0.5*F13)-E13,0))</f>
        <v>2806289</v>
      </c>
      <c r="H13" s="19">
        <v>1606175</v>
      </c>
      <c r="I13" s="19">
        <v>0</v>
      </c>
      <c r="J13" s="21">
        <f>IF(((0.5*C13)-(0.5*D13)-(0.5*F13)-H13-I13)&lt;0,0,ROUND((0.5*C13)-(0.5*D13)-(0.5*F13)-H13-I13,0))</f>
        <v>2874516</v>
      </c>
      <c r="K13" s="19">
        <f>J13+G13</f>
        <v>5680805</v>
      </c>
    </row>
    <row r="14" spans="1:12" ht="13.5" customHeight="1" x14ac:dyDescent="0.3">
      <c r="A14" s="16" t="s">
        <v>19</v>
      </c>
      <c r="B14" s="17">
        <v>3001</v>
      </c>
      <c r="C14" s="18">
        <v>3452604.2416418102</v>
      </c>
      <c r="D14" s="19">
        <v>227262.96000000002</v>
      </c>
      <c r="E14" s="19">
        <v>303392</v>
      </c>
      <c r="F14" s="20">
        <v>0</v>
      </c>
      <c r="G14" s="21">
        <f>IF(((0.5*C14)-(0.5*D14)-(0.5*F14)-E14)&lt;0,0,ROUND((0.5*C14)-(0.5*D14)-(0.5*F14)-E14,0))</f>
        <v>1309279</v>
      </c>
      <c r="H14" s="19">
        <v>255318</v>
      </c>
      <c r="I14" s="19">
        <v>0</v>
      </c>
      <c r="J14" s="21">
        <f>IF(((0.5*C14)-(0.5*D14)-(0.5*F14)-H14-I14)&lt;0,0,ROUND((0.5*C14)-(0.5*D14)-(0.5*F14)-H14-I14,0))</f>
        <v>1357353</v>
      </c>
      <c r="K14" s="19">
        <f>J14+G14</f>
        <v>2666632</v>
      </c>
    </row>
    <row r="15" spans="1:12" ht="13.5" customHeight="1" x14ac:dyDescent="0.3">
      <c r="A15" s="16" t="s">
        <v>152</v>
      </c>
      <c r="B15" s="17">
        <v>61002</v>
      </c>
      <c r="C15" s="18">
        <v>4867582.3721595909</v>
      </c>
      <c r="D15" s="19">
        <v>210181.19</v>
      </c>
      <c r="E15" s="19">
        <v>906060</v>
      </c>
      <c r="F15" s="20">
        <v>0</v>
      </c>
      <c r="G15" s="21">
        <f>IF(((0.5*C15)-(0.5*D15)-(0.5*F15)-E15)&lt;0,0,ROUND((0.5*C15)-(0.5*D15)-(0.5*F15)-E15,0))</f>
        <v>1422641</v>
      </c>
      <c r="H15" s="19">
        <v>892512</v>
      </c>
      <c r="I15" s="19">
        <v>0</v>
      </c>
      <c r="J15" s="21">
        <f>IF(((0.5*C15)-(0.5*D15)-(0.5*F15)-H15-I15)&lt;0,0,ROUND((0.5*C15)-(0.5*D15)-(0.5*F15)-H15-I15,0))</f>
        <v>1436189</v>
      </c>
      <c r="K15" s="19">
        <f>J15+G15</f>
        <v>2858830</v>
      </c>
    </row>
    <row r="16" spans="1:12" ht="13.5" customHeight="1" x14ac:dyDescent="0.3">
      <c r="A16" s="16" t="s">
        <v>69</v>
      </c>
      <c r="B16" s="17">
        <v>25001</v>
      </c>
      <c r="C16" s="18">
        <v>671095.7410043251</v>
      </c>
      <c r="D16" s="19">
        <v>31740.54</v>
      </c>
      <c r="E16" s="19">
        <v>298923</v>
      </c>
      <c r="F16" s="20">
        <v>0</v>
      </c>
      <c r="G16" s="21">
        <f>IF(((0.5*C16)-(0.5*D16)-(0.5*F16)-E16)&lt;0,0,ROUND((0.5*C16)-(0.5*D16)-(0.5*F16)-E16,0))</f>
        <v>20755</v>
      </c>
      <c r="H16" s="19">
        <v>297827</v>
      </c>
      <c r="I16" s="19">
        <v>0</v>
      </c>
      <c r="J16" s="21">
        <f>IF(((0.5*C16)-(0.5*D16)-(0.5*F16)-H16-I16)&lt;0,0,ROUND((0.5*C16)-(0.5*D16)-(0.5*F16)-H16-I16,0))</f>
        <v>21851</v>
      </c>
      <c r="K16" s="19">
        <f>J16+G16</f>
        <v>42606</v>
      </c>
    </row>
    <row r="17" spans="1:11" ht="13.5" customHeight="1" x14ac:dyDescent="0.3">
      <c r="A17" s="16" t="s">
        <v>129</v>
      </c>
      <c r="B17" s="17">
        <v>52001</v>
      </c>
      <c r="C17" s="18">
        <v>1253329.1494066981</v>
      </c>
      <c r="D17" s="19">
        <v>127434.23000000001</v>
      </c>
      <c r="E17" s="19">
        <v>281280</v>
      </c>
      <c r="F17" s="20">
        <v>0</v>
      </c>
      <c r="G17" s="21">
        <f>IF(((0.5*C17)-(0.5*D17)-(0.5*F17)-E17)&lt;0,0,ROUND((0.5*C17)-(0.5*D17)-(0.5*F17)-E17,0))</f>
        <v>281667</v>
      </c>
      <c r="H17" s="19">
        <v>245545</v>
      </c>
      <c r="I17" s="19">
        <v>0</v>
      </c>
      <c r="J17" s="21">
        <f>IF(((0.5*C17)-(0.5*D17)-(0.5*F17)-H17-I17)&lt;0,0,ROUND((0.5*C17)-(0.5*D17)-(0.5*F17)-H17-I17,0))</f>
        <v>317402</v>
      </c>
      <c r="K17" s="19">
        <f>J17+G17</f>
        <v>599069</v>
      </c>
    </row>
    <row r="18" spans="1:11" ht="13.5" customHeight="1" x14ac:dyDescent="0.3">
      <c r="A18" s="16" t="s">
        <v>21</v>
      </c>
      <c r="B18" s="17">
        <v>4002</v>
      </c>
      <c r="C18" s="18">
        <v>4226553.9190585967</v>
      </c>
      <c r="D18" s="19">
        <v>208497.82</v>
      </c>
      <c r="E18" s="19">
        <v>646744</v>
      </c>
      <c r="F18" s="20">
        <v>0</v>
      </c>
      <c r="G18" s="21">
        <f>IF(((0.5*C18)-(0.5*D18)-(0.5*F18)-E18)&lt;0,0,ROUND((0.5*C18)-(0.5*D18)-(0.5*F18)-E18,0))</f>
        <v>1362284</v>
      </c>
      <c r="H18" s="19">
        <v>676372</v>
      </c>
      <c r="I18" s="19">
        <v>0</v>
      </c>
      <c r="J18" s="21">
        <f>IF(((0.5*C18)-(0.5*D18)-(0.5*F18)-H18-I18)&lt;0,0,ROUND((0.5*C18)-(0.5*D18)-(0.5*F18)-H18-I18,0))</f>
        <v>1332656</v>
      </c>
      <c r="K18" s="19">
        <f>J18+G18</f>
        <v>2694940</v>
      </c>
    </row>
    <row r="19" spans="1:11" ht="13.5" customHeight="1" x14ac:dyDescent="0.3">
      <c r="A19" s="16" t="s">
        <v>62</v>
      </c>
      <c r="B19" s="17">
        <v>22001</v>
      </c>
      <c r="C19" s="18">
        <v>771806.38461987057</v>
      </c>
      <c r="D19" s="19">
        <v>68051.22</v>
      </c>
      <c r="E19" s="19">
        <v>264279</v>
      </c>
      <c r="F19" s="20">
        <v>0</v>
      </c>
      <c r="G19" s="21">
        <f>IF(((0.5*C19)-(0.5*D19)-(0.5*F19)-E19)&lt;0,0,ROUND((0.5*C19)-(0.5*D19)-(0.5*F19)-E19,0))</f>
        <v>87599</v>
      </c>
      <c r="H19" s="19">
        <v>260323</v>
      </c>
      <c r="I19" s="19">
        <v>0</v>
      </c>
      <c r="J19" s="21">
        <f>IF(((0.5*C19)-(0.5*D19)-(0.5*F19)-H19-I19)&lt;0,0,ROUND((0.5*C19)-(0.5*D19)-(0.5*F19)-H19-I19,0))</f>
        <v>91555</v>
      </c>
      <c r="K19" s="19">
        <f>J19+G19</f>
        <v>179154</v>
      </c>
    </row>
    <row r="20" spans="1:11" ht="13.5" customHeight="1" x14ac:dyDescent="0.3">
      <c r="A20" s="16" t="s">
        <v>116</v>
      </c>
      <c r="B20" s="17">
        <v>49002</v>
      </c>
      <c r="C20" s="18">
        <v>38210654.91495169</v>
      </c>
      <c r="D20" s="19">
        <v>1922223.08</v>
      </c>
      <c r="E20" s="19">
        <v>6502620</v>
      </c>
      <c r="F20" s="20">
        <v>0</v>
      </c>
      <c r="G20" s="21">
        <f>IF(((0.5*C20)-(0.5*D20)-(0.5*F20)-E20)&lt;0,0,ROUND((0.5*C20)-(0.5*D20)-(0.5*F20)-E20,0))</f>
        <v>11641596</v>
      </c>
      <c r="H20" s="19">
        <v>6598793</v>
      </c>
      <c r="I20" s="19">
        <v>0</v>
      </c>
      <c r="J20" s="21">
        <f>IF(((0.5*C20)-(0.5*D20)-(0.5*F20)-H20-I20)&lt;0,0,ROUND((0.5*C20)-(0.5*D20)-(0.5*F20)-H20-I20,0))</f>
        <v>11545423</v>
      </c>
      <c r="K20" s="19">
        <f>J20+G20</f>
        <v>23187019</v>
      </c>
    </row>
    <row r="21" spans="1:11" ht="13.5" customHeight="1" x14ac:dyDescent="0.3">
      <c r="A21" s="16" t="s">
        <v>80</v>
      </c>
      <c r="B21" s="17">
        <v>30003</v>
      </c>
      <c r="C21" s="18">
        <v>2737920.9842077866</v>
      </c>
      <c r="D21" s="19">
        <v>131250.43</v>
      </c>
      <c r="E21" s="19">
        <v>454790</v>
      </c>
      <c r="F21" s="20">
        <v>0</v>
      </c>
      <c r="G21" s="21">
        <f>IF(((0.5*C21)-(0.5*D21)-(0.5*F21)-E21)&lt;0,0,ROUND((0.5*C21)-(0.5*D21)-(0.5*F21)-E21,0))</f>
        <v>848545</v>
      </c>
      <c r="H21" s="19">
        <v>433497</v>
      </c>
      <c r="I21" s="19">
        <v>0</v>
      </c>
      <c r="J21" s="21">
        <f>IF(((0.5*C21)-(0.5*D21)-(0.5*F21)-H21-I21)&lt;0,0,ROUND((0.5*C21)-(0.5*D21)-(0.5*F21)-H21-I21,0))</f>
        <v>869838</v>
      </c>
      <c r="K21" s="19">
        <f>J21+G21</f>
        <v>1718383</v>
      </c>
    </row>
    <row r="22" spans="1:11" ht="13.5" customHeight="1" x14ac:dyDescent="0.3">
      <c r="A22" s="16" t="s">
        <v>109</v>
      </c>
      <c r="B22" s="17">
        <v>45004</v>
      </c>
      <c r="C22" s="18">
        <v>3786568.3949057246</v>
      </c>
      <c r="D22" s="19">
        <v>300546.26</v>
      </c>
      <c r="E22" s="19">
        <v>1072226</v>
      </c>
      <c r="F22" s="20">
        <v>0</v>
      </c>
      <c r="G22" s="21">
        <f>IF(((0.5*C22)-(0.5*D22)-(0.5*F22)-E22)&lt;0,0,ROUND((0.5*C22)-(0.5*D22)-(0.5*F22)-E22,0))</f>
        <v>670785</v>
      </c>
      <c r="H22" s="19">
        <v>1007102</v>
      </c>
      <c r="I22" s="19">
        <v>0</v>
      </c>
      <c r="J22" s="21">
        <f>IF(((0.5*C22)-(0.5*D22)-(0.5*F22)-H22-I22)&lt;0,0,ROUND((0.5*C22)-(0.5*D22)-(0.5*F22)-H22-I22,0))</f>
        <v>735909</v>
      </c>
      <c r="K22" s="19">
        <f>J22+G22</f>
        <v>1406694</v>
      </c>
    </row>
    <row r="23" spans="1:11" ht="13.5" customHeight="1" x14ac:dyDescent="0.3">
      <c r="A23" s="16" t="s">
        <v>23</v>
      </c>
      <c r="B23" s="17">
        <v>5001</v>
      </c>
      <c r="C23" s="18">
        <v>26333907.954925466</v>
      </c>
      <c r="D23" s="19">
        <v>1266953.29</v>
      </c>
      <c r="E23" s="19">
        <v>4741809</v>
      </c>
      <c r="F23" s="20">
        <v>0</v>
      </c>
      <c r="G23" s="21">
        <f>IF(((0.5*C23)-(0.5*D23)-(0.5*F23)-E23)&lt;0,0,ROUND((0.5*C23)-(0.5*D23)-(0.5*F23)-E23,0))</f>
        <v>7791668</v>
      </c>
      <c r="H23" s="19">
        <v>4505116</v>
      </c>
      <c r="I23" s="19">
        <v>0</v>
      </c>
      <c r="J23" s="21">
        <f>IF(((0.5*C23)-(0.5*D23)-(0.5*F23)-H23-I23)&lt;0,0,ROUND((0.5*C23)-(0.5*D23)-(0.5*F23)-H23-I23,0))</f>
        <v>8028361</v>
      </c>
      <c r="K23" s="19">
        <f>J23+G23</f>
        <v>15820029</v>
      </c>
    </row>
    <row r="24" spans="1:11" ht="13.5" customHeight="1" x14ac:dyDescent="0.3">
      <c r="A24" s="16" t="s">
        <v>71</v>
      </c>
      <c r="B24" s="17">
        <v>26002</v>
      </c>
      <c r="C24" s="18">
        <v>1966796.8726874017</v>
      </c>
      <c r="D24" s="19">
        <v>107627.29</v>
      </c>
      <c r="E24" s="19">
        <v>243218</v>
      </c>
      <c r="F24" s="20">
        <v>0</v>
      </c>
      <c r="G24" s="21">
        <f>IF(((0.5*C24)-(0.5*D24)-(0.5*F24)-E24)&lt;0,0,ROUND((0.5*C24)-(0.5*D24)-(0.5*F24)-E24,0))</f>
        <v>686367</v>
      </c>
      <c r="H24" s="19">
        <v>243386</v>
      </c>
      <c r="I24" s="19">
        <v>0</v>
      </c>
      <c r="J24" s="21">
        <f>IF(((0.5*C24)-(0.5*D24)-(0.5*F24)-H24-I24)&lt;0,0,ROUND((0.5*C24)-(0.5*D24)-(0.5*F24)-H24-I24,0))</f>
        <v>686199</v>
      </c>
      <c r="K24" s="19">
        <f>J24+G24</f>
        <v>1372566</v>
      </c>
    </row>
    <row r="25" spans="1:11" ht="13.5" customHeight="1" x14ac:dyDescent="0.3">
      <c r="A25" s="16" t="s">
        <v>104</v>
      </c>
      <c r="B25" s="17">
        <v>43001</v>
      </c>
      <c r="C25" s="18">
        <v>2618222.0493150102</v>
      </c>
      <c r="D25" s="19">
        <v>90233.97</v>
      </c>
      <c r="E25" s="19">
        <v>310043</v>
      </c>
      <c r="F25" s="20">
        <v>0</v>
      </c>
      <c r="G25" s="21">
        <f>IF(((0.5*C25)-(0.5*D25)-(0.5*F25)-E25)&lt;0,0,ROUND((0.5*C25)-(0.5*D25)-(0.5*F25)-E25,0))</f>
        <v>953951</v>
      </c>
      <c r="H25" s="19">
        <v>277512</v>
      </c>
      <c r="I25" s="19">
        <v>0</v>
      </c>
      <c r="J25" s="21">
        <f>IF(((0.5*C25)-(0.5*D25)-(0.5*F25)-H25-I25)&lt;0,0,ROUND((0.5*C25)-(0.5*D25)-(0.5*F25)-H25-I25,0))</f>
        <v>986482</v>
      </c>
      <c r="K25" s="19">
        <f>J25+G25</f>
        <v>1940433</v>
      </c>
    </row>
    <row r="26" spans="1:11" ht="13.5" customHeight="1" x14ac:dyDescent="0.3">
      <c r="A26" s="16" t="s">
        <v>99</v>
      </c>
      <c r="B26" s="17">
        <v>41001</v>
      </c>
      <c r="C26" s="18">
        <v>6651567.7510876134</v>
      </c>
      <c r="D26" s="19">
        <v>345387.74</v>
      </c>
      <c r="E26" s="19">
        <v>1536012</v>
      </c>
      <c r="F26" s="20">
        <v>0</v>
      </c>
      <c r="G26" s="21">
        <f>IF(((0.5*C26)-(0.5*D26)-(0.5*F26)-E26)&lt;0,0,ROUND((0.5*C26)-(0.5*D26)-(0.5*F26)-E26,0))</f>
        <v>1617078</v>
      </c>
      <c r="H26" s="19">
        <v>1517241</v>
      </c>
      <c r="I26" s="19">
        <v>0</v>
      </c>
      <c r="J26" s="21">
        <f>IF(((0.5*C26)-(0.5*D26)-(0.5*F26)-H26-I26)&lt;0,0,ROUND((0.5*C26)-(0.5*D26)-(0.5*F26)-H26-I26,0))</f>
        <v>1635849</v>
      </c>
      <c r="K26" s="19">
        <f>J26+G26</f>
        <v>3252927</v>
      </c>
    </row>
    <row r="27" spans="1:11" ht="13.5" customHeight="1" x14ac:dyDescent="0.3">
      <c r="A27" s="16" t="s">
        <v>75</v>
      </c>
      <c r="B27" s="17">
        <v>28001</v>
      </c>
      <c r="C27" s="18">
        <v>2934855.9015578637</v>
      </c>
      <c r="D27" s="19">
        <v>123382.81999999999</v>
      </c>
      <c r="E27" s="19">
        <v>345080</v>
      </c>
      <c r="F27" s="20">
        <v>0</v>
      </c>
      <c r="G27" s="21">
        <f>IF(((0.5*C27)-(0.5*D27)-(0.5*F27)-E27)&lt;0,0,ROUND((0.5*C27)-(0.5*D27)-(0.5*F27)-E27,0))</f>
        <v>1060657</v>
      </c>
      <c r="H27" s="19">
        <v>339636</v>
      </c>
      <c r="I27" s="19">
        <v>0</v>
      </c>
      <c r="J27" s="21">
        <f>IF(((0.5*C27)-(0.5*D27)-(0.5*F27)-H27-I27)&lt;0,0,ROUND((0.5*C27)-(0.5*D27)-(0.5*F27)-H27-I27,0))</f>
        <v>1066101</v>
      </c>
      <c r="K27" s="19">
        <f>J27+G27</f>
        <v>2126758</v>
      </c>
    </row>
    <row r="28" spans="1:11" ht="13.5" customHeight="1" x14ac:dyDescent="0.3">
      <c r="A28" s="16" t="s">
        <v>147</v>
      </c>
      <c r="B28" s="17">
        <v>60001</v>
      </c>
      <c r="C28" s="18">
        <v>2261453.1274054069</v>
      </c>
      <c r="D28" s="19">
        <v>94504.43</v>
      </c>
      <c r="E28" s="19">
        <v>361771</v>
      </c>
      <c r="F28" s="20">
        <v>0</v>
      </c>
      <c r="G28" s="21">
        <f>IF(((0.5*C28)-(0.5*D28)-(0.5*F28)-E28)&lt;0,0,ROUND((0.5*C28)-(0.5*D28)-(0.5*F28)-E28,0))</f>
        <v>721703</v>
      </c>
      <c r="H28" s="19">
        <v>340413</v>
      </c>
      <c r="I28" s="19">
        <v>0</v>
      </c>
      <c r="J28" s="21">
        <f>IF(((0.5*C28)-(0.5*D28)-(0.5*F28)-H28-I28)&lt;0,0,ROUND((0.5*C28)-(0.5*D28)-(0.5*F28)-H28-I28,0))</f>
        <v>743061</v>
      </c>
      <c r="K28" s="19">
        <f>J28+G28</f>
        <v>1464764</v>
      </c>
    </row>
    <row r="29" spans="1:11" ht="13.5" customHeight="1" x14ac:dyDescent="0.3">
      <c r="A29" s="16" t="s">
        <v>31</v>
      </c>
      <c r="B29" s="17">
        <v>7001</v>
      </c>
      <c r="C29" s="18">
        <v>6361654.3909737449</v>
      </c>
      <c r="D29" s="19">
        <v>440370.02</v>
      </c>
      <c r="E29" s="19">
        <v>982026</v>
      </c>
      <c r="F29" s="20">
        <v>0</v>
      </c>
      <c r="G29" s="21">
        <f>IF(((0.5*C29)-(0.5*D29)-(0.5*F29)-E29)&lt;0,0,ROUND((0.5*C29)-(0.5*D29)-(0.5*F29)-E29,0))</f>
        <v>1978616</v>
      </c>
      <c r="H29" s="19">
        <v>1018000</v>
      </c>
      <c r="I29" s="19">
        <v>0</v>
      </c>
      <c r="J29" s="21">
        <f>IF(((0.5*C29)-(0.5*D29)-(0.5*F29)-H29-I29)&lt;0,0,ROUND((0.5*C29)-(0.5*D29)-(0.5*F29)-H29-I29,0))</f>
        <v>1942642</v>
      </c>
      <c r="K29" s="19">
        <f>J29+G29</f>
        <v>3921258</v>
      </c>
    </row>
    <row r="30" spans="1:11" ht="13.5" customHeight="1" x14ac:dyDescent="0.3">
      <c r="A30" s="16" t="s">
        <v>94</v>
      </c>
      <c r="B30" s="17">
        <v>39001</v>
      </c>
      <c r="C30" s="18">
        <v>4221759.5098513411</v>
      </c>
      <c r="D30" s="19">
        <v>312395.83999999997</v>
      </c>
      <c r="E30" s="19">
        <v>807588</v>
      </c>
      <c r="F30" s="20">
        <v>0</v>
      </c>
      <c r="G30" s="21">
        <f>IF(((0.5*C30)-(0.5*D30)-(0.5*F30)-E30)&lt;0,0,ROUND((0.5*C30)-(0.5*D30)-(0.5*F30)-E30,0))</f>
        <v>1147094</v>
      </c>
      <c r="H30" s="19">
        <v>796329</v>
      </c>
      <c r="I30" s="19">
        <v>0</v>
      </c>
      <c r="J30" s="21">
        <f>IF(((0.5*C30)-(0.5*D30)-(0.5*F30)-H30-I30)&lt;0,0,ROUND((0.5*C30)-(0.5*D30)-(0.5*F30)-H30-I30,0))</f>
        <v>1158353</v>
      </c>
      <c r="K30" s="19">
        <f>J30+G30</f>
        <v>2305447</v>
      </c>
    </row>
    <row r="31" spans="1:11" ht="13.5" customHeight="1" x14ac:dyDescent="0.3">
      <c r="A31" s="16" t="s">
        <v>39</v>
      </c>
      <c r="B31" s="17">
        <v>12002</v>
      </c>
      <c r="C31" s="18">
        <v>3862977.0701071378</v>
      </c>
      <c r="D31" s="19">
        <v>336831.4</v>
      </c>
      <c r="E31" s="19">
        <v>1035953</v>
      </c>
      <c r="F31" s="20">
        <v>0</v>
      </c>
      <c r="G31" s="21">
        <f>IF(((0.5*C31)-(0.5*D31)-(0.5*F31)-E31)&lt;0,0,ROUND((0.5*C31)-(0.5*D31)-(0.5*F31)-E31,0))</f>
        <v>727120</v>
      </c>
      <c r="H31" s="19">
        <v>993666</v>
      </c>
      <c r="I31" s="19">
        <v>0</v>
      </c>
      <c r="J31" s="21">
        <f>IF(((0.5*C31)-(0.5*D31)-(0.5*F31)-H31-I31)&lt;0,0,ROUND((0.5*C31)-(0.5*D31)-(0.5*F31)-H31-I31,0))</f>
        <v>769407</v>
      </c>
      <c r="K31" s="19">
        <f>J31+G31</f>
        <v>1496527</v>
      </c>
    </row>
    <row r="32" spans="1:11" ht="13.5" customHeight="1" x14ac:dyDescent="0.3">
      <c r="A32" s="16" t="s">
        <v>123</v>
      </c>
      <c r="B32" s="17">
        <v>50005</v>
      </c>
      <c r="C32" s="18">
        <v>2861214.4888634901</v>
      </c>
      <c r="D32" s="19">
        <v>122498.99</v>
      </c>
      <c r="E32" s="19">
        <v>339411</v>
      </c>
      <c r="F32" s="20">
        <v>0</v>
      </c>
      <c r="G32" s="21">
        <f>IF(((0.5*C32)-(0.5*D32)-(0.5*F32)-E32)&lt;0,0,ROUND((0.5*C32)-(0.5*D32)-(0.5*F32)-E32,0))</f>
        <v>1029947</v>
      </c>
      <c r="H32" s="19">
        <v>362012</v>
      </c>
      <c r="I32" s="19">
        <v>0</v>
      </c>
      <c r="J32" s="21">
        <f>IF(((0.5*C32)-(0.5*D32)-(0.5*F32)-H32-I32)&lt;0,0,ROUND((0.5*C32)-(0.5*D32)-(0.5*F32)-H32-I32,0))</f>
        <v>1007346</v>
      </c>
      <c r="K32" s="19">
        <f>J32+G32</f>
        <v>2037293</v>
      </c>
    </row>
    <row r="33" spans="1:11" ht="13.5" customHeight="1" x14ac:dyDescent="0.3">
      <c r="A33" s="16" t="s">
        <v>146</v>
      </c>
      <c r="B33" s="17">
        <v>59003</v>
      </c>
      <c r="C33" s="18">
        <v>1210749.2817015962</v>
      </c>
      <c r="D33" s="19">
        <v>98915.209999999992</v>
      </c>
      <c r="E33" s="19">
        <v>273175</v>
      </c>
      <c r="F33" s="20">
        <v>0</v>
      </c>
      <c r="G33" s="21">
        <f>IF(((0.5*C33)-(0.5*D33)-(0.5*F33)-E33)&lt;0,0,ROUND((0.5*C33)-(0.5*D33)-(0.5*F33)-E33,0))</f>
        <v>282742</v>
      </c>
      <c r="H33" s="19">
        <v>192846</v>
      </c>
      <c r="I33" s="19">
        <v>0</v>
      </c>
      <c r="J33" s="21">
        <f>IF(((0.5*C33)-(0.5*D33)-(0.5*F33)-H33-I33)&lt;0,0,ROUND((0.5*C33)-(0.5*D33)-(0.5*F33)-H33-I33,0))</f>
        <v>363071</v>
      </c>
      <c r="K33" s="19">
        <f>J33+G33</f>
        <v>645813</v>
      </c>
    </row>
    <row r="34" spans="1:11" ht="13.5" customHeight="1" x14ac:dyDescent="0.3">
      <c r="A34" s="16" t="s">
        <v>61</v>
      </c>
      <c r="B34" s="17">
        <v>21003</v>
      </c>
      <c r="C34" s="18">
        <v>2239385.3853917019</v>
      </c>
      <c r="D34" s="19">
        <v>174259.68</v>
      </c>
      <c r="E34" s="19">
        <v>491256</v>
      </c>
      <c r="F34" s="20">
        <v>0</v>
      </c>
      <c r="G34" s="21">
        <f>IF(((0.5*C34)-(0.5*D34)-(0.5*F34)-E34)&lt;0,0,ROUND((0.5*C34)-(0.5*D34)-(0.5*F34)-E34,0))</f>
        <v>541307</v>
      </c>
      <c r="H34" s="19">
        <v>478956</v>
      </c>
      <c r="I34" s="19">
        <v>0</v>
      </c>
      <c r="J34" s="21">
        <f>IF(((0.5*C34)-(0.5*D34)-(0.5*F34)-H34-I34)&lt;0,0,ROUND((0.5*C34)-(0.5*D34)-(0.5*F34)-H34-I34,0))</f>
        <v>553607</v>
      </c>
      <c r="K34" s="19">
        <f>J34+G34</f>
        <v>1094914</v>
      </c>
    </row>
    <row r="35" spans="1:11" ht="13.5" customHeight="1" x14ac:dyDescent="0.3">
      <c r="A35" s="16" t="s">
        <v>50</v>
      </c>
      <c r="B35" s="17">
        <v>16001</v>
      </c>
      <c r="C35" s="18">
        <v>6457181.3985208431</v>
      </c>
      <c r="D35" s="19">
        <v>429422.19</v>
      </c>
      <c r="E35" s="19">
        <v>3958123</v>
      </c>
      <c r="F35" s="20">
        <v>0</v>
      </c>
      <c r="G35" s="21">
        <f>IF(((0.5*C35)-(0.5*D35)-(0.5*F35)-E35)&lt;0,0,ROUND((0.5*C35)-(0.5*D35)-(0.5*F35)-E35,0))</f>
        <v>0</v>
      </c>
      <c r="H35" s="19">
        <v>3755904</v>
      </c>
      <c r="I35" s="19">
        <v>0</v>
      </c>
      <c r="J35" s="21">
        <f>IF(((0.5*C35)-(0.5*D35)-(0.5*F35)-H35-I35)&lt;0,0,ROUND((0.5*C35)-(0.5*D35)-(0.5*F35)-H35-I35,0))</f>
        <v>0</v>
      </c>
      <c r="K35" s="19">
        <f>J35+G35</f>
        <v>0</v>
      </c>
    </row>
    <row r="36" spans="1:11" ht="13.5" customHeight="1" x14ac:dyDescent="0.3">
      <c r="A36" s="16" t="s">
        <v>154</v>
      </c>
      <c r="B36" s="17">
        <v>61008</v>
      </c>
      <c r="C36" s="18">
        <v>10006565.118474312</v>
      </c>
      <c r="D36" s="19">
        <v>343089.80000000005</v>
      </c>
      <c r="E36" s="19">
        <v>2522549</v>
      </c>
      <c r="F36" s="20">
        <v>0</v>
      </c>
      <c r="G36" s="21">
        <f>IF(((0.5*C36)-(0.5*D36)-(0.5*F36)-E36)&lt;0,0,ROUND((0.5*C36)-(0.5*D36)-(0.5*F36)-E36,0))</f>
        <v>2309189</v>
      </c>
      <c r="H36" s="19">
        <v>2327074</v>
      </c>
      <c r="I36" s="19">
        <v>0</v>
      </c>
      <c r="J36" s="21">
        <f>IF(((0.5*C36)-(0.5*D36)-(0.5*F36)-H36-I36)&lt;0,0,ROUND((0.5*C36)-(0.5*D36)-(0.5*F36)-H36-I36,0))</f>
        <v>2504664</v>
      </c>
      <c r="K36" s="19">
        <f>J36+G36</f>
        <v>4813853</v>
      </c>
    </row>
    <row r="37" spans="1:11" ht="13.5" customHeight="1" x14ac:dyDescent="0.3">
      <c r="A37" s="16" t="s">
        <v>92</v>
      </c>
      <c r="B37" s="17">
        <v>38002</v>
      </c>
      <c r="C37" s="18">
        <v>2925115.5094876625</v>
      </c>
      <c r="D37" s="19">
        <v>113545.94</v>
      </c>
      <c r="E37" s="19">
        <v>616703</v>
      </c>
      <c r="F37" s="20">
        <v>0</v>
      </c>
      <c r="G37" s="21">
        <f>IF(((0.5*C37)-(0.5*D37)-(0.5*F37)-E37)&lt;0,0,ROUND((0.5*C37)-(0.5*D37)-(0.5*F37)-E37,0))</f>
        <v>789082</v>
      </c>
      <c r="H37" s="19">
        <v>642621</v>
      </c>
      <c r="I37" s="19">
        <v>0</v>
      </c>
      <c r="J37" s="21">
        <f>IF(((0.5*C37)-(0.5*D37)-(0.5*F37)-H37-I37)&lt;0,0,ROUND((0.5*C37)-(0.5*D37)-(0.5*F37)-H37-I37,0))</f>
        <v>763164</v>
      </c>
      <c r="K37" s="19">
        <f>J37+G37</f>
        <v>1552246</v>
      </c>
    </row>
    <row r="38" spans="1:11" ht="13.5" customHeight="1" x14ac:dyDescent="0.3">
      <c r="A38" s="16" t="s">
        <v>117</v>
      </c>
      <c r="B38" s="17">
        <v>49003</v>
      </c>
      <c r="C38" s="18">
        <v>7255757.5608370509</v>
      </c>
      <c r="D38" s="19">
        <v>497995.17</v>
      </c>
      <c r="E38" s="19">
        <v>1269832</v>
      </c>
      <c r="F38" s="20">
        <v>0</v>
      </c>
      <c r="G38" s="21">
        <f>IF(((0.5*C38)-(0.5*D38)-(0.5*F38)-E38)&lt;0,0,ROUND((0.5*C38)-(0.5*D38)-(0.5*F38)-E38,0))</f>
        <v>2109049</v>
      </c>
      <c r="H38" s="19">
        <v>1287469</v>
      </c>
      <c r="I38" s="19">
        <v>0</v>
      </c>
      <c r="J38" s="21">
        <f>IF(((0.5*C38)-(0.5*D38)-(0.5*F38)-H38-I38)&lt;0,0,ROUND((0.5*C38)-(0.5*D38)-(0.5*F38)-H38-I38,0))</f>
        <v>2091412</v>
      </c>
      <c r="K38" s="19">
        <f>J38+G38</f>
        <v>4200461</v>
      </c>
    </row>
    <row r="39" spans="1:11" ht="13.5" customHeight="1" x14ac:dyDescent="0.3">
      <c r="A39" s="16" t="s">
        <v>26</v>
      </c>
      <c r="B39" s="17">
        <v>5006</v>
      </c>
      <c r="C39" s="18">
        <v>3380819.7085541058</v>
      </c>
      <c r="D39" s="19">
        <v>622344.91999999993</v>
      </c>
      <c r="E39" s="19">
        <v>647993</v>
      </c>
      <c r="F39" s="20">
        <v>0</v>
      </c>
      <c r="G39" s="21">
        <f>IF(((0.5*C39)-(0.5*D39)-(0.5*F39)-E39)&lt;0,0,ROUND((0.5*C39)-(0.5*D39)-(0.5*F39)-E39,0))</f>
        <v>731244</v>
      </c>
      <c r="H39" s="19">
        <v>640047</v>
      </c>
      <c r="I39" s="19">
        <v>0</v>
      </c>
      <c r="J39" s="21">
        <f>IF(((0.5*C39)-(0.5*D39)-(0.5*F39)-H39-I39)&lt;0,0,ROUND((0.5*C39)-(0.5*D39)-(0.5*F39)-H39-I39,0))</f>
        <v>739190</v>
      </c>
      <c r="K39" s="19">
        <f>J39+G39</f>
        <v>1470434</v>
      </c>
    </row>
    <row r="40" spans="1:11" ht="13.5" customHeight="1" x14ac:dyDescent="0.3">
      <c r="A40" s="16" t="s">
        <v>57</v>
      </c>
      <c r="B40" s="17">
        <v>19004</v>
      </c>
      <c r="C40" s="18">
        <v>4034290.8365648976</v>
      </c>
      <c r="D40" s="19">
        <v>346424.40999999992</v>
      </c>
      <c r="E40" s="19">
        <v>979879</v>
      </c>
      <c r="F40" s="20">
        <v>0</v>
      </c>
      <c r="G40" s="21">
        <f>IF(((0.5*C40)-(0.5*D40)-(0.5*F40)-E40)&lt;0,0,ROUND((0.5*C40)-(0.5*D40)-(0.5*F40)-E40,0))</f>
        <v>864054</v>
      </c>
      <c r="H40" s="19">
        <v>992906</v>
      </c>
      <c r="I40" s="19">
        <v>0</v>
      </c>
      <c r="J40" s="21">
        <f>IF(((0.5*C40)-(0.5*D40)-(0.5*F40)-H40-I40)&lt;0,0,ROUND((0.5*C40)-(0.5*D40)-(0.5*F40)-H40-I40,0))</f>
        <v>851027</v>
      </c>
      <c r="K40" s="19">
        <f>J40+G40</f>
        <v>1715081</v>
      </c>
    </row>
    <row r="41" spans="1:11" ht="13.5" customHeight="1" x14ac:dyDescent="0.3">
      <c r="A41" s="16" t="s">
        <v>139</v>
      </c>
      <c r="B41" s="17">
        <v>56002</v>
      </c>
      <c r="C41" s="18">
        <v>1316736.1263153828</v>
      </c>
      <c r="D41" s="19">
        <v>102206.88</v>
      </c>
      <c r="E41" s="19">
        <v>416758</v>
      </c>
      <c r="F41" s="20">
        <v>0</v>
      </c>
      <c r="G41" s="21">
        <f>IF(((0.5*C41)-(0.5*D41)-(0.5*F41)-E41)&lt;0,0,ROUND((0.5*C41)-(0.5*D41)-(0.5*F41)-E41,0))</f>
        <v>190507</v>
      </c>
      <c r="H41" s="19">
        <v>398232</v>
      </c>
      <c r="I41" s="19">
        <v>0</v>
      </c>
      <c r="J41" s="21">
        <f>IF(((0.5*C41)-(0.5*D41)-(0.5*F41)-H41-I41)&lt;0,0,ROUND((0.5*C41)-(0.5*D41)-(0.5*F41)-H41-I41,0))</f>
        <v>209033</v>
      </c>
      <c r="K41" s="19">
        <f>J41+G41</f>
        <v>399540</v>
      </c>
    </row>
    <row r="42" spans="1:11" ht="13.5" customHeight="1" x14ac:dyDescent="0.3">
      <c r="A42" s="16" t="s">
        <v>124</v>
      </c>
      <c r="B42" s="17">
        <v>51001</v>
      </c>
      <c r="C42" s="18">
        <v>20575480.698431306</v>
      </c>
      <c r="D42" s="19">
        <v>409329.19999999995</v>
      </c>
      <c r="E42" s="19">
        <v>1944450</v>
      </c>
      <c r="F42" s="20">
        <v>0</v>
      </c>
      <c r="G42" s="21">
        <f>IF(((0.5*C42)-(0.5*D42)-(0.5*F42)-E42)&lt;0,0,ROUND((0.5*C42)-(0.5*D42)-(0.5*F42)-E42,0))</f>
        <v>8138626</v>
      </c>
      <c r="H42" s="19">
        <v>1872104</v>
      </c>
      <c r="I42" s="19">
        <v>0</v>
      </c>
      <c r="J42" s="21">
        <f>IF(((0.5*C42)-(0.5*D42)-(0.5*F42)-H42-I42)&lt;0,0,ROUND((0.5*C42)-(0.5*D42)-(0.5*F42)-H42-I42,0))</f>
        <v>8210972</v>
      </c>
      <c r="K42" s="19">
        <f>J42+G42</f>
        <v>16349598</v>
      </c>
    </row>
    <row r="43" spans="1:11" ht="13.5" customHeight="1" x14ac:dyDescent="0.3">
      <c r="A43" s="16" t="s">
        <v>159</v>
      </c>
      <c r="B43" s="17">
        <v>64002</v>
      </c>
      <c r="C43" s="18">
        <v>2964108.5442937203</v>
      </c>
      <c r="D43" s="19">
        <v>99401.62</v>
      </c>
      <c r="E43" s="19">
        <v>174788</v>
      </c>
      <c r="F43" s="20">
        <v>0</v>
      </c>
      <c r="G43" s="21">
        <f>IF(((0.5*C43)-(0.5*D43)-(0.5*F43)-E43)&lt;0,0,ROUND((0.5*C43)-(0.5*D43)-(0.5*F43)-E43,0))</f>
        <v>1257565</v>
      </c>
      <c r="H43" s="19">
        <v>169202</v>
      </c>
      <c r="I43" s="19">
        <v>0</v>
      </c>
      <c r="J43" s="21">
        <f>IF(((0.5*C43)-(0.5*D43)-(0.5*F43)-H43-I43)&lt;0,0,ROUND((0.5*C43)-(0.5*D43)-(0.5*F43)-H43-I43,0))</f>
        <v>1263151</v>
      </c>
      <c r="K43" s="19">
        <f>J43+G43</f>
        <v>2520716</v>
      </c>
    </row>
    <row r="44" spans="1:11" ht="13.5" customHeight="1" x14ac:dyDescent="0.3">
      <c r="A44" s="16" t="s">
        <v>58</v>
      </c>
      <c r="B44" s="17">
        <v>20001</v>
      </c>
      <c r="C44" s="18">
        <v>3148665.328415622</v>
      </c>
      <c r="D44" s="19">
        <v>123695.59000000001</v>
      </c>
      <c r="E44" s="19">
        <v>238317</v>
      </c>
      <c r="F44" s="20">
        <v>0</v>
      </c>
      <c r="G44" s="21">
        <f>IF(((0.5*C44)-(0.5*D44)-(0.5*F44)-E44)&lt;0,0,ROUND((0.5*C44)-(0.5*D44)-(0.5*F44)-E44,0))</f>
        <v>1274168</v>
      </c>
      <c r="H44" s="19">
        <v>209156</v>
      </c>
      <c r="I44" s="19">
        <v>0</v>
      </c>
      <c r="J44" s="21">
        <f>IF(((0.5*C44)-(0.5*D44)-(0.5*F44)-H44-I44)&lt;0,0,ROUND((0.5*C44)-(0.5*D44)-(0.5*F44)-H44-I44,0))</f>
        <v>1303329</v>
      </c>
      <c r="K44" s="19">
        <f>J44+G44</f>
        <v>2577497</v>
      </c>
    </row>
    <row r="45" spans="1:11" ht="13.5" customHeight="1" x14ac:dyDescent="0.3">
      <c r="A45" s="16" t="s">
        <v>65</v>
      </c>
      <c r="B45" s="17">
        <v>23001</v>
      </c>
      <c r="C45" s="18">
        <v>1036727.2136894402</v>
      </c>
      <c r="D45" s="19">
        <v>64416.979999999996</v>
      </c>
      <c r="E45" s="19">
        <v>505787</v>
      </c>
      <c r="F45" s="20">
        <v>0</v>
      </c>
      <c r="G45" s="21">
        <f>IF(((0.5*C45)-(0.5*D45)-(0.5*F45)-E45)&lt;0,0,ROUND((0.5*C45)-(0.5*D45)-(0.5*F45)-E45,0))</f>
        <v>0</v>
      </c>
      <c r="H45" s="19">
        <v>461630</v>
      </c>
      <c r="I45" s="19">
        <v>0</v>
      </c>
      <c r="J45" s="21">
        <f>IF(((0.5*C45)-(0.5*D45)-(0.5*F45)-H45-I45)&lt;0,0,ROUND((0.5*C45)-(0.5*D45)-(0.5*F45)-H45-I45,0))</f>
        <v>24525</v>
      </c>
      <c r="K45" s="19">
        <f>J45+G45</f>
        <v>24525</v>
      </c>
    </row>
    <row r="46" spans="1:11" ht="13.5" customHeight="1" x14ac:dyDescent="0.3">
      <c r="A46" s="16" t="s">
        <v>63</v>
      </c>
      <c r="B46" s="17">
        <v>22005</v>
      </c>
      <c r="C46" s="18">
        <v>1214914.7035423126</v>
      </c>
      <c r="D46" s="19">
        <v>84441.7</v>
      </c>
      <c r="E46" s="19">
        <v>531234</v>
      </c>
      <c r="F46" s="20">
        <v>0</v>
      </c>
      <c r="G46" s="21">
        <f>IF(((0.5*C46)-(0.5*D46)-(0.5*F46)-E46)&lt;0,0,ROUND((0.5*C46)-(0.5*D46)-(0.5*F46)-E46,0))</f>
        <v>34003</v>
      </c>
      <c r="H46" s="19">
        <v>502676</v>
      </c>
      <c r="I46" s="19">
        <v>0</v>
      </c>
      <c r="J46" s="21">
        <f>IF(((0.5*C46)-(0.5*D46)-(0.5*F46)-H46-I46)&lt;0,0,ROUND((0.5*C46)-(0.5*D46)-(0.5*F46)-H46-I46,0))</f>
        <v>62561</v>
      </c>
      <c r="K46" s="19">
        <f>J46+G46</f>
        <v>96564</v>
      </c>
    </row>
    <row r="47" spans="1:11" ht="13.5" customHeight="1" x14ac:dyDescent="0.3">
      <c r="A47" s="16" t="s">
        <v>51</v>
      </c>
      <c r="B47" s="17">
        <v>16002</v>
      </c>
      <c r="C47" s="18">
        <v>111077.91575244002</v>
      </c>
      <c r="D47" s="19">
        <v>5718.41</v>
      </c>
      <c r="E47" s="19">
        <v>190558</v>
      </c>
      <c r="F47" s="20">
        <v>60506</v>
      </c>
      <c r="G47" s="21">
        <f>IF(((0.5*C47)-(0.5*D47)-(0.5*F47)-E47)&lt;0,0,ROUND((0.5*C47)-(0.5*D47)-(0.5*F47)-E47,0))</f>
        <v>0</v>
      </c>
      <c r="H47" s="19">
        <v>165034</v>
      </c>
      <c r="I47" s="19">
        <v>0</v>
      </c>
      <c r="J47" s="21">
        <f>IF(((0.5*C47)-(0.5*D47)-(0.5*F47)-H47-I47)&lt;0,0,ROUND((0.5*C47)-(0.5*D47)-(0.5*F47)-H47-I47,0))</f>
        <v>0</v>
      </c>
      <c r="K47" s="19">
        <f>J47+G47</f>
        <v>0</v>
      </c>
    </row>
    <row r="48" spans="1:11" ht="13.5" customHeight="1" x14ac:dyDescent="0.3">
      <c r="A48" s="16" t="s">
        <v>153</v>
      </c>
      <c r="B48" s="17">
        <v>61007</v>
      </c>
      <c r="C48" s="18">
        <v>5167714.9005226847</v>
      </c>
      <c r="D48" s="19">
        <v>235498.81</v>
      </c>
      <c r="E48" s="19">
        <v>855513</v>
      </c>
      <c r="F48" s="20">
        <v>0</v>
      </c>
      <c r="G48" s="21">
        <f>IF(((0.5*C48)-(0.5*D48)-(0.5*F48)-E48)&lt;0,0,ROUND((0.5*C48)-(0.5*D48)-(0.5*F48)-E48,0))</f>
        <v>1610595</v>
      </c>
      <c r="H48" s="19">
        <v>826245</v>
      </c>
      <c r="I48" s="19">
        <v>0</v>
      </c>
      <c r="J48" s="21">
        <f>IF(((0.5*C48)-(0.5*D48)-(0.5*F48)-H48-I48)&lt;0,0,ROUND((0.5*C48)-(0.5*D48)-(0.5*F48)-H48-I48,0))</f>
        <v>1639863</v>
      </c>
      <c r="K48" s="19">
        <f>J48+G48</f>
        <v>3250458</v>
      </c>
    </row>
    <row r="49" spans="1:11" ht="13.5" customHeight="1" x14ac:dyDescent="0.3">
      <c r="A49" s="16" t="s">
        <v>24</v>
      </c>
      <c r="B49" s="17">
        <v>5003</v>
      </c>
      <c r="C49" s="18">
        <v>3072555.4582581255</v>
      </c>
      <c r="D49" s="19">
        <v>340206.2</v>
      </c>
      <c r="E49" s="19">
        <v>769951</v>
      </c>
      <c r="F49" s="20">
        <v>0</v>
      </c>
      <c r="G49" s="21">
        <f>IF(((0.5*C49)-(0.5*D49)-(0.5*F49)-E49)&lt;0,0,ROUND((0.5*C49)-(0.5*D49)-(0.5*F49)-E49,0))</f>
        <v>596224</v>
      </c>
      <c r="H49" s="19">
        <v>721493</v>
      </c>
      <c r="I49" s="19">
        <v>0</v>
      </c>
      <c r="J49" s="21">
        <f>IF(((0.5*C49)-(0.5*D49)-(0.5*F49)-H49-I49)&lt;0,0,ROUND((0.5*C49)-(0.5*D49)-(0.5*F49)-H49-I49,0))</f>
        <v>644682</v>
      </c>
      <c r="K49" s="19">
        <f>J49+G49</f>
        <v>1240906</v>
      </c>
    </row>
    <row r="50" spans="1:11" ht="13.5" customHeight="1" x14ac:dyDescent="0.3">
      <c r="A50" s="16" t="s">
        <v>76</v>
      </c>
      <c r="B50" s="17">
        <v>28002</v>
      </c>
      <c r="C50" s="18">
        <v>2450934.4022943303</v>
      </c>
      <c r="D50" s="19">
        <v>159092.17000000001</v>
      </c>
      <c r="E50" s="19">
        <v>656222</v>
      </c>
      <c r="F50" s="20">
        <v>0</v>
      </c>
      <c r="G50" s="21">
        <f>IF(((0.5*C50)-(0.5*D50)-(0.5*F50)-E50)&lt;0,0,ROUND((0.5*C50)-(0.5*D50)-(0.5*F50)-E50,0))</f>
        <v>489699</v>
      </c>
      <c r="H50" s="19">
        <v>708853</v>
      </c>
      <c r="I50" s="19">
        <v>0</v>
      </c>
      <c r="J50" s="21">
        <f>IF(((0.5*C50)-(0.5*D50)-(0.5*F50)-H50-I50)&lt;0,0,ROUND((0.5*C50)-(0.5*D50)-(0.5*F50)-H50-I50,0))</f>
        <v>437068</v>
      </c>
      <c r="K50" s="19">
        <f>J50+G50</f>
        <v>926767</v>
      </c>
    </row>
    <row r="51" spans="1:11" ht="13.5" customHeight="1" x14ac:dyDescent="0.3">
      <c r="A51" s="16" t="s">
        <v>52</v>
      </c>
      <c r="B51" s="17">
        <v>17001</v>
      </c>
      <c r="C51" s="18">
        <v>2394493.9922681679</v>
      </c>
      <c r="D51" s="19">
        <v>53724.4</v>
      </c>
      <c r="E51" s="19">
        <v>177972</v>
      </c>
      <c r="F51" s="20">
        <v>0</v>
      </c>
      <c r="G51" s="21">
        <f>IF(((0.5*C51)-(0.5*D51)-(0.5*F51)-E51)&lt;0,0,ROUND((0.5*C51)-(0.5*D51)-(0.5*F51)-E51,0))</f>
        <v>992413</v>
      </c>
      <c r="H51" s="19">
        <v>179021</v>
      </c>
      <c r="I51" s="19">
        <v>0</v>
      </c>
      <c r="J51" s="21">
        <f>IF(((0.5*C51)-(0.5*D51)-(0.5*F51)-H51-I51)&lt;0,0,ROUND((0.5*C51)-(0.5*D51)-(0.5*F51)-H51-I51,0))</f>
        <v>991364</v>
      </c>
      <c r="K51" s="19">
        <f>J51+G51</f>
        <v>1983777</v>
      </c>
    </row>
    <row r="52" spans="1:11" ht="13.5" customHeight="1" x14ac:dyDescent="0.3">
      <c r="A52" s="16" t="s">
        <v>107</v>
      </c>
      <c r="B52" s="17">
        <v>44001</v>
      </c>
      <c r="C52" s="18">
        <v>1427351.2174188541</v>
      </c>
      <c r="D52" s="19">
        <v>65829.510000000009</v>
      </c>
      <c r="E52" s="19">
        <v>475209</v>
      </c>
      <c r="F52" s="20">
        <v>0</v>
      </c>
      <c r="G52" s="21">
        <f>IF(((0.5*C52)-(0.5*D52)-(0.5*F52)-E52)&lt;0,0,ROUND((0.5*C52)-(0.5*D52)-(0.5*F52)-E52,0))</f>
        <v>205552</v>
      </c>
      <c r="H52" s="19">
        <v>462824</v>
      </c>
      <c r="I52" s="19">
        <v>0</v>
      </c>
      <c r="J52" s="21">
        <f>IF(((0.5*C52)-(0.5*D52)-(0.5*F52)-H52-I52)&lt;0,0,ROUND((0.5*C52)-(0.5*D52)-(0.5*F52)-H52-I52,0))</f>
        <v>217937</v>
      </c>
      <c r="K52" s="19">
        <f>J52+G52</f>
        <v>423489</v>
      </c>
    </row>
    <row r="53" spans="1:11" ht="13.5" customHeight="1" x14ac:dyDescent="0.3">
      <c r="A53" s="16" t="s">
        <v>112</v>
      </c>
      <c r="B53" s="17">
        <v>46002</v>
      </c>
      <c r="C53" s="18">
        <v>1676350.8785639072</v>
      </c>
      <c r="D53" s="19">
        <v>60834.900000000009</v>
      </c>
      <c r="E53" s="19">
        <v>139852</v>
      </c>
      <c r="F53" s="20">
        <v>0</v>
      </c>
      <c r="G53" s="21">
        <f>IF(((0.5*C53)-(0.5*D53)-(0.5*F53)-E53)&lt;0,0,ROUND((0.5*C53)-(0.5*D53)-(0.5*F53)-E53,0))</f>
        <v>667906</v>
      </c>
      <c r="H53" s="19">
        <v>180694</v>
      </c>
      <c r="I53" s="19">
        <v>0</v>
      </c>
      <c r="J53" s="21">
        <f>IF(((0.5*C53)-(0.5*D53)-(0.5*F53)-H53-I53)&lt;0,0,ROUND((0.5*C53)-(0.5*D53)-(0.5*F53)-H53-I53,0))</f>
        <v>627064</v>
      </c>
      <c r="K53" s="19">
        <f>J53+G53</f>
        <v>1294970</v>
      </c>
    </row>
    <row r="54" spans="1:11" ht="13.5" customHeight="1" x14ac:dyDescent="0.3">
      <c r="A54" s="16" t="s">
        <v>68</v>
      </c>
      <c r="B54" s="17">
        <v>24004</v>
      </c>
      <c r="C54" s="18">
        <v>3256875.8052833756</v>
      </c>
      <c r="D54" s="19">
        <v>164686.18</v>
      </c>
      <c r="E54" s="19">
        <v>723078</v>
      </c>
      <c r="F54" s="20">
        <v>0</v>
      </c>
      <c r="G54" s="21">
        <f>IF(((0.5*C54)-(0.5*D54)-(0.5*F54)-E54)&lt;0,0,ROUND((0.5*C54)-(0.5*D54)-(0.5*F54)-E54,0))</f>
        <v>823017</v>
      </c>
      <c r="H54" s="19">
        <v>703448</v>
      </c>
      <c r="I54" s="19">
        <v>0</v>
      </c>
      <c r="J54" s="21">
        <f>IF(((0.5*C54)-(0.5*D54)-(0.5*F54)-H54-I54)&lt;0,0,ROUND((0.5*C54)-(0.5*D54)-(0.5*F54)-H54-I54,0))</f>
        <v>842647</v>
      </c>
      <c r="K54" s="19">
        <f>J54+G54</f>
        <v>1665664</v>
      </c>
    </row>
    <row r="55" spans="1:11" ht="13.5" customHeight="1" x14ac:dyDescent="0.3">
      <c r="A55" s="16" t="s">
        <v>122</v>
      </c>
      <c r="B55" s="17">
        <v>50003</v>
      </c>
      <c r="C55" s="18">
        <v>5591217.9673148207</v>
      </c>
      <c r="D55" s="19">
        <v>222260.75</v>
      </c>
      <c r="E55" s="19">
        <v>629868</v>
      </c>
      <c r="F55" s="20">
        <v>0</v>
      </c>
      <c r="G55" s="21">
        <f>IF(((0.5*C55)-(0.5*D55)-(0.5*F55)-E55)&lt;0,0,ROUND((0.5*C55)-(0.5*D55)-(0.5*F55)-E55,0))</f>
        <v>2054611</v>
      </c>
      <c r="H55" s="19">
        <v>653517</v>
      </c>
      <c r="I55" s="19">
        <v>0</v>
      </c>
      <c r="J55" s="21">
        <f>IF(((0.5*C55)-(0.5*D55)-(0.5*F55)-H55-I55)&lt;0,0,ROUND((0.5*C55)-(0.5*D55)-(0.5*F55)-H55-I55,0))</f>
        <v>2030962</v>
      </c>
      <c r="K55" s="19">
        <f>J55+G55</f>
        <v>4085573</v>
      </c>
    </row>
    <row r="56" spans="1:11" ht="13.5" customHeight="1" x14ac:dyDescent="0.3">
      <c r="A56" s="16" t="s">
        <v>43</v>
      </c>
      <c r="B56" s="17">
        <v>14001</v>
      </c>
      <c r="C56" s="18">
        <v>2786599.1320982939</v>
      </c>
      <c r="D56" s="19">
        <v>78162.62</v>
      </c>
      <c r="E56" s="19">
        <v>163458</v>
      </c>
      <c r="F56" s="20">
        <v>0</v>
      </c>
      <c r="G56" s="21">
        <f>IF(((0.5*C56)-(0.5*D56)-(0.5*F56)-E56)&lt;0,0,ROUND((0.5*C56)-(0.5*D56)-(0.5*F56)-E56,0))</f>
        <v>1190760</v>
      </c>
      <c r="H56" s="19">
        <v>163663</v>
      </c>
      <c r="I56" s="19">
        <v>0</v>
      </c>
      <c r="J56" s="21">
        <f>IF(((0.5*C56)-(0.5*D56)-(0.5*F56)-H56-I56)&lt;0,0,ROUND((0.5*C56)-(0.5*D56)-(0.5*F56)-H56-I56,0))</f>
        <v>1190555</v>
      </c>
      <c r="K56" s="19">
        <f>J56+G56</f>
        <v>2381315</v>
      </c>
    </row>
    <row r="57" spans="1:11" ht="13.5" customHeight="1" x14ac:dyDescent="0.3">
      <c r="A57" s="16" t="s">
        <v>28</v>
      </c>
      <c r="B57" s="17">
        <v>6002</v>
      </c>
      <c r="C57" s="18">
        <v>1601373.2854310102</v>
      </c>
      <c r="D57" s="19">
        <v>103073.39000000001</v>
      </c>
      <c r="E57" s="19">
        <v>333570</v>
      </c>
      <c r="F57" s="20">
        <v>0</v>
      </c>
      <c r="G57" s="21">
        <f>IF(((0.5*C57)-(0.5*D57)-(0.5*F57)-E57)&lt;0,0,ROUND((0.5*C57)-(0.5*D57)-(0.5*F57)-E57,0))</f>
        <v>415580</v>
      </c>
      <c r="H57" s="19">
        <v>327215</v>
      </c>
      <c r="I57" s="19">
        <v>0</v>
      </c>
      <c r="J57" s="21">
        <f>IF(((0.5*C57)-(0.5*D57)-(0.5*F57)-H57-I57)&lt;0,0,ROUND((0.5*C57)-(0.5*D57)-(0.5*F57)-H57-I57,0))</f>
        <v>421935</v>
      </c>
      <c r="K57" s="19">
        <f>J57+G57</f>
        <v>837515</v>
      </c>
    </row>
    <row r="58" spans="1:11" ht="13.5" customHeight="1" x14ac:dyDescent="0.3">
      <c r="A58" s="16" t="s">
        <v>83</v>
      </c>
      <c r="B58" s="17">
        <v>33001</v>
      </c>
      <c r="C58" s="18">
        <v>3544000.961467464</v>
      </c>
      <c r="D58" s="19">
        <v>210730.73</v>
      </c>
      <c r="E58" s="19">
        <v>577742</v>
      </c>
      <c r="F58" s="20">
        <v>0</v>
      </c>
      <c r="G58" s="21">
        <f>IF(((0.5*C58)-(0.5*D58)-(0.5*F58)-E58)&lt;0,0,ROUND((0.5*C58)-(0.5*D58)-(0.5*F58)-E58,0))</f>
        <v>1088893</v>
      </c>
      <c r="H58" s="19">
        <v>545519</v>
      </c>
      <c r="I58" s="19">
        <v>0</v>
      </c>
      <c r="J58" s="21">
        <f>IF(((0.5*C58)-(0.5*D58)-(0.5*F58)-H58-I58)&lt;0,0,ROUND((0.5*C58)-(0.5*D58)-(0.5*F58)-H58-I58,0))</f>
        <v>1121116</v>
      </c>
      <c r="K58" s="19">
        <f>J58+G58</f>
        <v>2210009</v>
      </c>
    </row>
    <row r="59" spans="1:11" ht="13.5" customHeight="1" x14ac:dyDescent="0.3">
      <c r="A59" s="16" t="s">
        <v>118</v>
      </c>
      <c r="B59" s="17">
        <v>49004</v>
      </c>
      <c r="C59" s="18">
        <v>3758714.1962214792</v>
      </c>
      <c r="D59" s="19">
        <v>258144.47999999998</v>
      </c>
      <c r="E59" s="19">
        <v>604341</v>
      </c>
      <c r="F59" s="20">
        <v>0</v>
      </c>
      <c r="G59" s="21">
        <f>IF(((0.5*C59)-(0.5*D59)-(0.5*F59)-E59)&lt;0,0,ROUND((0.5*C59)-(0.5*D59)-(0.5*F59)-E59,0))</f>
        <v>1145944</v>
      </c>
      <c r="H59" s="19">
        <v>601516</v>
      </c>
      <c r="I59" s="19">
        <v>0</v>
      </c>
      <c r="J59" s="21">
        <f>IF(((0.5*C59)-(0.5*D59)-(0.5*F59)-H59-I59)&lt;0,0,ROUND((0.5*C59)-(0.5*D59)-(0.5*F59)-H59-I59,0))</f>
        <v>1148769</v>
      </c>
      <c r="K59" s="19">
        <f>J59+G59</f>
        <v>2294713</v>
      </c>
    </row>
    <row r="60" spans="1:11" ht="13.5" customHeight="1" x14ac:dyDescent="0.3">
      <c r="A60" s="16" t="s">
        <v>157</v>
      </c>
      <c r="B60" s="17">
        <v>63001</v>
      </c>
      <c r="C60" s="18">
        <v>2284200.4427641747</v>
      </c>
      <c r="D60" s="19">
        <v>84100.91</v>
      </c>
      <c r="E60" s="19">
        <v>162295</v>
      </c>
      <c r="F60" s="20">
        <v>0</v>
      </c>
      <c r="G60" s="21">
        <f>IF(((0.5*C60)-(0.5*D60)-(0.5*F60)-E60)&lt;0,0,ROUND((0.5*C60)-(0.5*D60)-(0.5*F60)-E60,0))</f>
        <v>937755</v>
      </c>
      <c r="H60" s="19">
        <v>155197</v>
      </c>
      <c r="I60" s="19">
        <v>0</v>
      </c>
      <c r="J60" s="21">
        <f>IF(((0.5*C60)-(0.5*D60)-(0.5*F60)-H60-I60)&lt;0,0,ROUND((0.5*C60)-(0.5*D60)-(0.5*F60)-H60-I60,0))</f>
        <v>944853</v>
      </c>
      <c r="K60" s="19">
        <f>J60+G60</f>
        <v>1882608</v>
      </c>
    </row>
    <row r="61" spans="1:11" ht="13.5" customHeight="1" x14ac:dyDescent="0.3">
      <c r="A61" s="16" t="s">
        <v>131</v>
      </c>
      <c r="B61" s="17">
        <v>53001</v>
      </c>
      <c r="C61" s="18">
        <v>1978539.551999086</v>
      </c>
      <c r="D61" s="19">
        <v>137776.16</v>
      </c>
      <c r="E61" s="19">
        <v>381348</v>
      </c>
      <c r="F61" s="20">
        <v>0</v>
      </c>
      <c r="G61" s="21">
        <f>IF(((0.5*C61)-(0.5*D61)-(0.5*F61)-E61)&lt;0,0,ROUND((0.5*C61)-(0.5*D61)-(0.5*F61)-E61,0))</f>
        <v>539034</v>
      </c>
      <c r="H61" s="19">
        <v>362715</v>
      </c>
      <c r="I61" s="19">
        <v>0</v>
      </c>
      <c r="J61" s="21">
        <f>IF(((0.5*C61)-(0.5*D61)-(0.5*F61)-H61-I61)&lt;0,0,ROUND((0.5*C61)-(0.5*D61)-(0.5*F61)-H61-I61,0))</f>
        <v>557667</v>
      </c>
      <c r="K61" s="19">
        <f>J61+G61</f>
        <v>1096701</v>
      </c>
    </row>
    <row r="62" spans="1:11" ht="13.5" customHeight="1" x14ac:dyDescent="0.3">
      <c r="A62" s="16" t="s">
        <v>72</v>
      </c>
      <c r="B62" s="17">
        <v>26004</v>
      </c>
      <c r="C62" s="18">
        <v>3414964.4731892468</v>
      </c>
      <c r="D62" s="19">
        <v>201466.03</v>
      </c>
      <c r="E62" s="19">
        <v>434111</v>
      </c>
      <c r="F62" s="20">
        <v>0</v>
      </c>
      <c r="G62" s="21">
        <f>IF(((0.5*C62)-(0.5*D62)-(0.5*F62)-E62)&lt;0,0,ROUND((0.5*C62)-(0.5*D62)-(0.5*F62)-E62,0))</f>
        <v>1172638</v>
      </c>
      <c r="H62" s="19">
        <v>442713</v>
      </c>
      <c r="I62" s="19">
        <v>0</v>
      </c>
      <c r="J62" s="21">
        <f>IF(((0.5*C62)-(0.5*D62)-(0.5*F62)-H62-I62)&lt;0,0,ROUND((0.5*C62)-(0.5*D62)-(0.5*F62)-H62-I62,0))</f>
        <v>1164036</v>
      </c>
      <c r="K62" s="19">
        <f>J62+G62</f>
        <v>2336674</v>
      </c>
    </row>
    <row r="63" spans="1:11" ht="13.5" customHeight="1" x14ac:dyDescent="0.3">
      <c r="A63" s="16" t="s">
        <v>30</v>
      </c>
      <c r="B63" s="17">
        <v>6006</v>
      </c>
      <c r="C63" s="18">
        <v>4304567.5894521195</v>
      </c>
      <c r="D63" s="19">
        <v>1018753.6699999999</v>
      </c>
      <c r="E63" s="19">
        <v>1446214</v>
      </c>
      <c r="F63" s="20">
        <v>0</v>
      </c>
      <c r="G63" s="21">
        <f>IF(((0.5*C63)-(0.5*D63)-(0.5*F63)-E63)&lt;0,0,ROUND((0.5*C63)-(0.5*D63)-(0.5*F63)-E63,0))</f>
        <v>196693</v>
      </c>
      <c r="H63" s="19">
        <v>1384249</v>
      </c>
      <c r="I63" s="19">
        <v>0</v>
      </c>
      <c r="J63" s="21">
        <f>IF(((0.5*C63)-(0.5*D63)-(0.5*F63)-H63-I63)&lt;0,0,ROUND((0.5*C63)-(0.5*D63)-(0.5*F63)-H63-I63,0))</f>
        <v>258658</v>
      </c>
      <c r="K63" s="19">
        <f>J63+G63</f>
        <v>455351</v>
      </c>
    </row>
    <row r="64" spans="1:11" ht="13.5" customHeight="1" x14ac:dyDescent="0.3">
      <c r="A64" s="16" t="s">
        <v>74</v>
      </c>
      <c r="B64" s="17">
        <v>27001</v>
      </c>
      <c r="C64" s="18">
        <v>2811578.3889422915</v>
      </c>
      <c r="D64" s="19">
        <v>244350.21999999997</v>
      </c>
      <c r="E64" s="19">
        <v>454730</v>
      </c>
      <c r="F64" s="20">
        <v>0</v>
      </c>
      <c r="G64" s="21">
        <f>IF(((0.5*C64)-(0.5*D64)-(0.5*F64)-E64)&lt;0,0,ROUND((0.5*C64)-(0.5*D64)-(0.5*F64)-E64,0))</f>
        <v>828884</v>
      </c>
      <c r="H64" s="19">
        <v>445240</v>
      </c>
      <c r="I64" s="19">
        <v>0</v>
      </c>
      <c r="J64" s="21">
        <f>IF(((0.5*C64)-(0.5*D64)-(0.5*F64)-H64-I64)&lt;0,0,ROUND((0.5*C64)-(0.5*D64)-(0.5*F64)-H64-I64,0))</f>
        <v>838374</v>
      </c>
      <c r="K64" s="19">
        <f>J64+G64</f>
        <v>1667258</v>
      </c>
    </row>
    <row r="65" spans="1:11" ht="13.5" customHeight="1" x14ac:dyDescent="0.3">
      <c r="A65" s="16" t="s">
        <v>77</v>
      </c>
      <c r="B65" s="17">
        <v>28003</v>
      </c>
      <c r="C65" s="18">
        <v>6470288.5925796302</v>
      </c>
      <c r="D65" s="19">
        <v>341740.42</v>
      </c>
      <c r="E65" s="19">
        <v>1153146</v>
      </c>
      <c r="F65" s="20">
        <v>0</v>
      </c>
      <c r="G65" s="21">
        <f>IF(((0.5*C65)-(0.5*D65)-(0.5*F65)-E65)&lt;0,0,ROUND((0.5*C65)-(0.5*D65)-(0.5*F65)-E65,0))</f>
        <v>1911128</v>
      </c>
      <c r="H65" s="19">
        <v>1151068</v>
      </c>
      <c r="I65" s="19">
        <v>0</v>
      </c>
      <c r="J65" s="21">
        <f>IF(((0.5*C65)-(0.5*D65)-(0.5*F65)-H65-I65)&lt;0,0,ROUND((0.5*C65)-(0.5*D65)-(0.5*F65)-H65-I65,0))</f>
        <v>1913206</v>
      </c>
      <c r="K65" s="19">
        <f>J65+G65</f>
        <v>3824334</v>
      </c>
    </row>
    <row r="66" spans="1:11" ht="13.5" customHeight="1" x14ac:dyDescent="0.3">
      <c r="A66" s="16" t="s">
        <v>79</v>
      </c>
      <c r="B66" s="17">
        <v>30001</v>
      </c>
      <c r="C66" s="18">
        <v>3136022.4661897235</v>
      </c>
      <c r="D66" s="19">
        <v>159894.36999999997</v>
      </c>
      <c r="E66" s="19">
        <v>476831</v>
      </c>
      <c r="F66" s="20">
        <v>0</v>
      </c>
      <c r="G66" s="21">
        <f>IF(((0.5*C66)-(0.5*D66)-(0.5*F66)-E66)&lt;0,0,ROUND((0.5*C66)-(0.5*D66)-(0.5*F66)-E66,0))</f>
        <v>1011233</v>
      </c>
      <c r="H66" s="19">
        <v>474155</v>
      </c>
      <c r="I66" s="19">
        <v>0</v>
      </c>
      <c r="J66" s="21">
        <f>IF(((0.5*C66)-(0.5*D66)-(0.5*F66)-H66-I66)&lt;0,0,ROUND((0.5*C66)-(0.5*D66)-(0.5*F66)-H66-I66,0))</f>
        <v>1013909</v>
      </c>
      <c r="K66" s="19">
        <f>J66+G66</f>
        <v>2025142</v>
      </c>
    </row>
    <row r="67" spans="1:11" ht="13.5" customHeight="1" x14ac:dyDescent="0.3">
      <c r="A67" s="16" t="s">
        <v>81</v>
      </c>
      <c r="B67" s="17">
        <v>31001</v>
      </c>
      <c r="C67" s="18">
        <v>2064787.4184618797</v>
      </c>
      <c r="D67" s="19">
        <v>206488.25</v>
      </c>
      <c r="E67" s="19">
        <v>450502</v>
      </c>
      <c r="F67" s="20">
        <v>0</v>
      </c>
      <c r="G67" s="21">
        <f>IF(((0.5*C67)-(0.5*D67)-(0.5*F67)-E67)&lt;0,0,ROUND((0.5*C67)-(0.5*D67)-(0.5*F67)-E67,0))</f>
        <v>478648</v>
      </c>
      <c r="H67" s="19">
        <v>400050</v>
      </c>
      <c r="I67" s="19">
        <v>0</v>
      </c>
      <c r="J67" s="21">
        <f>IF(((0.5*C67)-(0.5*D67)-(0.5*F67)-H67-I67)&lt;0,0,ROUND((0.5*C67)-(0.5*D67)-(0.5*F67)-H67-I67,0))</f>
        <v>529100</v>
      </c>
      <c r="K67" s="19">
        <f>J67+G67</f>
        <v>1007748</v>
      </c>
    </row>
    <row r="68" spans="1:11" ht="13.5" customHeight="1" x14ac:dyDescent="0.3">
      <c r="A68" s="16" t="s">
        <v>100</v>
      </c>
      <c r="B68" s="17">
        <v>41002</v>
      </c>
      <c r="C68" s="18">
        <v>46100593.322791338</v>
      </c>
      <c r="D68" s="19">
        <v>1300077.1400000001</v>
      </c>
      <c r="E68" s="19">
        <v>9843664</v>
      </c>
      <c r="F68" s="20">
        <v>0</v>
      </c>
      <c r="G68" s="21">
        <f>IF(((0.5*C68)-(0.5*D68)-(0.5*F68)-E68)&lt;0,0,ROUND((0.5*C68)-(0.5*D68)-(0.5*F68)-E68,0))</f>
        <v>12556594</v>
      </c>
      <c r="H68" s="19">
        <v>9978072</v>
      </c>
      <c r="I68" s="19">
        <v>0</v>
      </c>
      <c r="J68" s="21">
        <f>IF(((0.5*C68)-(0.5*D68)-(0.5*F68)-H68-I68)&lt;0,0,ROUND((0.5*C68)-(0.5*D68)-(0.5*F68)-H68-I68,0))</f>
        <v>12422186</v>
      </c>
      <c r="K68" s="19">
        <f>J68+G68</f>
        <v>24978780</v>
      </c>
    </row>
    <row r="69" spans="1:11" ht="13.5" customHeight="1" x14ac:dyDescent="0.3">
      <c r="A69" s="16" t="s">
        <v>44</v>
      </c>
      <c r="B69" s="17">
        <v>14002</v>
      </c>
      <c r="C69" s="18">
        <v>1666168.7362866001</v>
      </c>
      <c r="D69" s="19">
        <v>55072.819999999992</v>
      </c>
      <c r="E69" s="19">
        <v>128954</v>
      </c>
      <c r="F69" s="20">
        <v>0</v>
      </c>
      <c r="G69" s="21">
        <f>IF(((0.5*C69)-(0.5*D69)-(0.5*F69)-E69)&lt;0,0,ROUND((0.5*C69)-(0.5*D69)-(0.5*F69)-E69,0))</f>
        <v>676594</v>
      </c>
      <c r="H69" s="19">
        <v>128240</v>
      </c>
      <c r="I69" s="19">
        <v>0</v>
      </c>
      <c r="J69" s="21">
        <f>IF(((0.5*C69)-(0.5*D69)-(0.5*F69)-H69-I69)&lt;0,0,ROUND((0.5*C69)-(0.5*D69)-(0.5*F69)-H69-I69,0))</f>
        <v>677308</v>
      </c>
      <c r="K69" s="19">
        <f>J69+G69</f>
        <v>1353902</v>
      </c>
    </row>
    <row r="70" spans="1:11" ht="13.5" customHeight="1" x14ac:dyDescent="0.3">
      <c r="A70" s="16" t="s">
        <v>35</v>
      </c>
      <c r="B70" s="17">
        <v>10001</v>
      </c>
      <c r="C70" s="18">
        <v>1281561.4529937766</v>
      </c>
      <c r="D70" s="19">
        <v>51266.16</v>
      </c>
      <c r="E70" s="19">
        <v>321649</v>
      </c>
      <c r="F70" s="20">
        <v>0</v>
      </c>
      <c r="G70" s="21">
        <f>IF(((0.5*C70)-(0.5*D70)-(0.5*F70)-E70)&lt;0,0,ROUND((0.5*C70)-(0.5*D70)-(0.5*F70)-E70,0))</f>
        <v>293499</v>
      </c>
      <c r="H70" s="19">
        <v>296783</v>
      </c>
      <c r="I70" s="19">
        <v>0</v>
      </c>
      <c r="J70" s="21">
        <f>IF(((0.5*C70)-(0.5*D70)-(0.5*F70)-H70-I70)&lt;0,0,ROUND((0.5*C70)-(0.5*D70)-(0.5*F70)-H70-I70,0))</f>
        <v>318365</v>
      </c>
      <c r="K70" s="19">
        <f>J70+G70</f>
        <v>611864</v>
      </c>
    </row>
    <row r="71" spans="1:11" ht="13.5" customHeight="1" x14ac:dyDescent="0.3">
      <c r="A71" s="16" t="s">
        <v>87</v>
      </c>
      <c r="B71" s="17">
        <v>34002</v>
      </c>
      <c r="C71" s="18">
        <v>1965298.7696008468</v>
      </c>
      <c r="D71" s="19">
        <v>200449.34999999998</v>
      </c>
      <c r="E71" s="19">
        <v>684469</v>
      </c>
      <c r="F71" s="20">
        <v>0</v>
      </c>
      <c r="G71" s="21">
        <f>IF(((0.5*C71)-(0.5*D71)-(0.5*F71)-E71)&lt;0,0,ROUND((0.5*C71)-(0.5*D71)-(0.5*F71)-E71,0))</f>
        <v>197956</v>
      </c>
      <c r="H71" s="19">
        <v>698115</v>
      </c>
      <c r="I71" s="19">
        <v>0</v>
      </c>
      <c r="J71" s="21">
        <f>IF(((0.5*C71)-(0.5*D71)-(0.5*F71)-H71-I71)&lt;0,0,ROUND((0.5*C71)-(0.5*D71)-(0.5*F71)-H71-I71,0))</f>
        <v>184310</v>
      </c>
      <c r="K71" s="19">
        <f>J71+G71</f>
        <v>382266</v>
      </c>
    </row>
    <row r="72" spans="1:11" ht="13.5" customHeight="1" x14ac:dyDescent="0.3">
      <c r="A72" s="16" t="s">
        <v>125</v>
      </c>
      <c r="B72" s="17">
        <v>51002</v>
      </c>
      <c r="C72" s="18">
        <v>3961161.7015209026</v>
      </c>
      <c r="D72" s="19">
        <v>174081.46999999997</v>
      </c>
      <c r="E72" s="19">
        <v>2201532</v>
      </c>
      <c r="F72" s="20">
        <v>0</v>
      </c>
      <c r="G72" s="21">
        <f>IF(((0.5*C72)-(0.5*D72)-(0.5*F72)-E72)&lt;0,0,ROUND((0.5*C72)-(0.5*D72)-(0.5*F72)-E72,0))</f>
        <v>0</v>
      </c>
      <c r="H72" s="19">
        <v>2173892</v>
      </c>
      <c r="I72" s="19">
        <v>0</v>
      </c>
      <c r="J72" s="21">
        <f>IF(((0.5*C72)-(0.5*D72)-(0.5*F72)-H72-I72)&lt;0,0,ROUND((0.5*C72)-(0.5*D72)-(0.5*F72)-H72-I72,0))</f>
        <v>0</v>
      </c>
      <c r="K72" s="19">
        <f>J72+G72</f>
        <v>0</v>
      </c>
    </row>
    <row r="73" spans="1:11" ht="13.5" customHeight="1" x14ac:dyDescent="0.3">
      <c r="A73" s="16" t="s">
        <v>141</v>
      </c>
      <c r="B73" s="17">
        <v>56006</v>
      </c>
      <c r="C73" s="18">
        <v>2044308.7517670945</v>
      </c>
      <c r="D73" s="19">
        <v>132933.56999999998</v>
      </c>
      <c r="E73" s="19">
        <v>645619</v>
      </c>
      <c r="F73" s="20">
        <v>0</v>
      </c>
      <c r="G73" s="21">
        <f>IF(((0.5*C73)-(0.5*D73)-(0.5*F73)-E73)&lt;0,0,ROUND((0.5*C73)-(0.5*D73)-(0.5*F73)-E73,0))</f>
        <v>310069</v>
      </c>
      <c r="H73" s="19">
        <v>610208</v>
      </c>
      <c r="I73" s="19">
        <v>0</v>
      </c>
      <c r="J73" s="21">
        <f>IF(((0.5*C73)-(0.5*D73)-(0.5*F73)-H73-I73)&lt;0,0,ROUND((0.5*C73)-(0.5*D73)-(0.5*F73)-H73-I73,0))</f>
        <v>345480</v>
      </c>
      <c r="K73" s="19">
        <f>J73+G73</f>
        <v>655549</v>
      </c>
    </row>
    <row r="74" spans="1:11" ht="13.5" customHeight="1" x14ac:dyDescent="0.3">
      <c r="A74" s="16" t="s">
        <v>66</v>
      </c>
      <c r="B74" s="17">
        <v>23002</v>
      </c>
      <c r="C74" s="18">
        <v>5129504.0975038446</v>
      </c>
      <c r="D74" s="19">
        <v>361979.34</v>
      </c>
      <c r="E74" s="19">
        <v>1653822</v>
      </c>
      <c r="F74" s="20">
        <v>0</v>
      </c>
      <c r="G74" s="21">
        <f>IF(((0.5*C74)-(0.5*D74)-(0.5*F74)-E74)&lt;0,0,ROUND((0.5*C74)-(0.5*D74)-(0.5*F74)-E74,0))</f>
        <v>729940</v>
      </c>
      <c r="H74" s="19">
        <v>1600366</v>
      </c>
      <c r="I74" s="19">
        <v>0</v>
      </c>
      <c r="J74" s="21">
        <f>IF(((0.5*C74)-(0.5*D74)-(0.5*F74)-H74-I74)&lt;0,0,ROUND((0.5*C74)-(0.5*D74)-(0.5*F74)-H74-I74,0))</f>
        <v>783396</v>
      </c>
      <c r="K74" s="19">
        <f>J74+G74</f>
        <v>1513336</v>
      </c>
    </row>
    <row r="75" spans="1:11" ht="13.5" customHeight="1" x14ac:dyDescent="0.3">
      <c r="A75" s="22" t="s">
        <v>132</v>
      </c>
      <c r="B75" s="23">
        <v>53002</v>
      </c>
      <c r="C75" s="24">
        <v>769652.39312500006</v>
      </c>
      <c r="D75" s="25">
        <v>121719.31</v>
      </c>
      <c r="E75" s="25">
        <v>531989</v>
      </c>
      <c r="F75" s="26">
        <v>286434</v>
      </c>
      <c r="G75" s="27">
        <f>IF(((0.5*C75)-(0.5*D75)-(0.5*F75)-E75)&lt;0,0,ROUND((0.5*C75)-(0.5*D75)-(0.5*F75)-E75,0))</f>
        <v>0</v>
      </c>
      <c r="H75" s="25">
        <v>505773</v>
      </c>
      <c r="I75" s="25">
        <v>0</v>
      </c>
      <c r="J75" s="27">
        <f>IF(((0.5*C75)-(0.5*D75)-(0.5*F75)-H75-I75)&lt;0,0,ROUND((0.5*C75)-(0.5*D75)-(0.5*F75)-H75-I75,0))</f>
        <v>0</v>
      </c>
      <c r="K75" s="25">
        <f>J75+G75</f>
        <v>0</v>
      </c>
    </row>
    <row r="76" spans="1:11" ht="13.5" customHeight="1" x14ac:dyDescent="0.3">
      <c r="A76" s="16" t="s">
        <v>114</v>
      </c>
      <c r="B76" s="17">
        <v>48003</v>
      </c>
      <c r="C76" s="18">
        <v>2884061.0250057825</v>
      </c>
      <c r="D76" s="19">
        <v>458572.20999999996</v>
      </c>
      <c r="E76" s="19">
        <v>822771</v>
      </c>
      <c r="F76" s="20">
        <v>0</v>
      </c>
      <c r="G76" s="21">
        <f>IF(((0.5*C76)-(0.5*D76)-(0.5*F76)-E76)&lt;0,0,ROUND((0.5*C76)-(0.5*D76)-(0.5*F76)-E76,0))</f>
        <v>389973</v>
      </c>
      <c r="H76" s="19">
        <v>769792</v>
      </c>
      <c r="I76" s="19">
        <v>0</v>
      </c>
      <c r="J76" s="21">
        <f>IF(((0.5*C76)-(0.5*D76)-(0.5*F76)-H76-I76)&lt;0,0,ROUND((0.5*C76)-(0.5*D76)-(0.5*F76)-H76-I76,0))</f>
        <v>442952</v>
      </c>
      <c r="K76" s="19">
        <f>J76+G76</f>
        <v>832925</v>
      </c>
    </row>
    <row r="77" spans="1:11" ht="13.5" customHeight="1" x14ac:dyDescent="0.3">
      <c r="A77" s="16" t="s">
        <v>16</v>
      </c>
      <c r="B77" s="17">
        <v>2002</v>
      </c>
      <c r="C77" s="18">
        <v>24324374.706265282</v>
      </c>
      <c r="D77" s="19">
        <v>755290.61</v>
      </c>
      <c r="E77" s="19">
        <v>2526652</v>
      </c>
      <c r="F77" s="20">
        <v>0</v>
      </c>
      <c r="G77" s="21">
        <f>IF(((0.5*C77)-(0.5*D77)-(0.5*F77)-E77)&lt;0,0,ROUND((0.5*C77)-(0.5*D77)-(0.5*F77)-E77,0))</f>
        <v>9257890</v>
      </c>
      <c r="H77" s="19">
        <v>2443280</v>
      </c>
      <c r="I77" s="19">
        <v>0</v>
      </c>
      <c r="J77" s="21">
        <f>IF(((0.5*C77)-(0.5*D77)-(0.5*F77)-H77-I77)&lt;0,0,ROUND((0.5*C77)-(0.5*D77)-(0.5*F77)-H77-I77,0))</f>
        <v>9341262</v>
      </c>
      <c r="K77" s="19">
        <f>J77+G77</f>
        <v>18599152</v>
      </c>
    </row>
    <row r="78" spans="1:11" ht="13.5" customHeight="1" x14ac:dyDescent="0.3">
      <c r="A78" s="16" t="s">
        <v>64</v>
      </c>
      <c r="B78" s="17">
        <v>22006</v>
      </c>
      <c r="C78" s="18">
        <v>3555758.9694387391</v>
      </c>
      <c r="D78" s="19">
        <v>434211.74</v>
      </c>
      <c r="E78" s="19">
        <v>1006725</v>
      </c>
      <c r="F78" s="20">
        <v>0</v>
      </c>
      <c r="G78" s="21">
        <f>IF(((0.5*C78)-(0.5*D78)-(0.5*F78)-E78)&lt;0,0,ROUND((0.5*C78)-(0.5*D78)-(0.5*F78)-E78,0))</f>
        <v>554049</v>
      </c>
      <c r="H78" s="19">
        <v>974066</v>
      </c>
      <c r="I78" s="19">
        <v>0</v>
      </c>
      <c r="J78" s="21">
        <f>IF(((0.5*C78)-(0.5*D78)-(0.5*F78)-H78-I78)&lt;0,0,ROUND((0.5*C78)-(0.5*D78)-(0.5*F78)-H78-I78,0))</f>
        <v>586708</v>
      </c>
      <c r="K78" s="19">
        <f>J78+G78</f>
        <v>1140757</v>
      </c>
    </row>
    <row r="79" spans="1:11" ht="13.5" customHeight="1" x14ac:dyDescent="0.3">
      <c r="A79" s="16" t="s">
        <v>42</v>
      </c>
      <c r="B79" s="17">
        <v>13003</v>
      </c>
      <c r="C79" s="18">
        <v>2453458.8343037069</v>
      </c>
      <c r="D79" s="19">
        <v>166625.12</v>
      </c>
      <c r="E79" s="19">
        <v>500192</v>
      </c>
      <c r="F79" s="20">
        <v>0</v>
      </c>
      <c r="G79" s="21">
        <f>IF(((0.5*C79)-(0.5*D79)-(0.5*F79)-E79)&lt;0,0,ROUND((0.5*C79)-(0.5*D79)-(0.5*F79)-E79,0))</f>
        <v>643225</v>
      </c>
      <c r="H79" s="19">
        <v>470867</v>
      </c>
      <c r="I79" s="19">
        <v>0</v>
      </c>
      <c r="J79" s="21">
        <f>IF(((0.5*C79)-(0.5*D79)-(0.5*F79)-H79-I79)&lt;0,0,ROUND((0.5*C79)-(0.5*D79)-(0.5*F79)-H79-I79,0))</f>
        <v>672550</v>
      </c>
      <c r="K79" s="19">
        <f>J79+G79</f>
        <v>1315775</v>
      </c>
    </row>
    <row r="80" spans="1:11" ht="13.5" customHeight="1" x14ac:dyDescent="0.3">
      <c r="A80" s="16" t="s">
        <v>17</v>
      </c>
      <c r="B80" s="17">
        <v>2003</v>
      </c>
      <c r="C80" s="18">
        <v>2000411.8656779779</v>
      </c>
      <c r="D80" s="19">
        <v>97247.32</v>
      </c>
      <c r="E80" s="19">
        <v>577346</v>
      </c>
      <c r="F80" s="20">
        <v>0</v>
      </c>
      <c r="G80" s="21">
        <f>IF(((0.5*C80)-(0.5*D80)-(0.5*F80)-E80)&lt;0,0,ROUND((0.5*C80)-(0.5*D80)-(0.5*F80)-E80,0))</f>
        <v>374236</v>
      </c>
      <c r="H80" s="19">
        <v>547168</v>
      </c>
      <c r="I80" s="19">
        <v>0</v>
      </c>
      <c r="J80" s="21">
        <f>IF(((0.5*C80)-(0.5*D80)-(0.5*F80)-H80-I80)&lt;0,0,ROUND((0.5*C80)-(0.5*D80)-(0.5*F80)-H80-I80,0))</f>
        <v>404414</v>
      </c>
      <c r="K80" s="19">
        <f>J80+G80</f>
        <v>778650</v>
      </c>
    </row>
    <row r="81" spans="1:11" ht="13.5" customHeight="1" x14ac:dyDescent="0.3">
      <c r="A81" s="16" t="s">
        <v>90</v>
      </c>
      <c r="B81" s="17">
        <v>37003</v>
      </c>
      <c r="C81" s="18">
        <v>1666168.7362866001</v>
      </c>
      <c r="D81" s="19">
        <v>160605.87</v>
      </c>
      <c r="E81" s="19">
        <v>291795</v>
      </c>
      <c r="F81" s="20">
        <v>0</v>
      </c>
      <c r="G81" s="21">
        <f>IF(((0.5*C81)-(0.5*D81)-(0.5*F81)-E81)&lt;0,0,ROUND((0.5*C81)-(0.5*D81)-(0.5*F81)-E81,0))</f>
        <v>460986</v>
      </c>
      <c r="H81" s="19">
        <v>278453</v>
      </c>
      <c r="I81" s="19">
        <v>0</v>
      </c>
      <c r="J81" s="21">
        <f>IF(((0.5*C81)-(0.5*D81)-(0.5*F81)-H81-I81)&lt;0,0,ROUND((0.5*C81)-(0.5*D81)-(0.5*F81)-H81-I81,0))</f>
        <v>474328</v>
      </c>
      <c r="K81" s="19">
        <f>J81+G81</f>
        <v>935314</v>
      </c>
    </row>
    <row r="82" spans="1:11" ht="13.5" customHeight="1" x14ac:dyDescent="0.3">
      <c r="A82" s="16" t="s">
        <v>88</v>
      </c>
      <c r="B82" s="17">
        <v>35002</v>
      </c>
      <c r="C82" s="18">
        <v>2412523.9618649753</v>
      </c>
      <c r="D82" s="19">
        <v>246817.09000000003</v>
      </c>
      <c r="E82" s="19">
        <v>324406</v>
      </c>
      <c r="F82" s="20">
        <v>0</v>
      </c>
      <c r="G82" s="21">
        <f>IF(((0.5*C82)-(0.5*D82)-(0.5*F82)-E82)&lt;0,0,ROUND((0.5*C82)-(0.5*D82)-(0.5*F82)-E82,0))</f>
        <v>758447</v>
      </c>
      <c r="H82" s="19">
        <v>326246</v>
      </c>
      <c r="I82" s="19">
        <v>0</v>
      </c>
      <c r="J82" s="21">
        <f>IF(((0.5*C82)-(0.5*D82)-(0.5*F82)-H82-I82)&lt;0,0,ROUND((0.5*C82)-(0.5*D82)-(0.5*F82)-H82-I82,0))</f>
        <v>756607</v>
      </c>
      <c r="K82" s="19">
        <f>J82+G82</f>
        <v>1515054</v>
      </c>
    </row>
    <row r="83" spans="1:11" ht="13.5" customHeight="1" x14ac:dyDescent="0.3">
      <c r="A83" s="16" t="s">
        <v>32</v>
      </c>
      <c r="B83" s="17">
        <v>7002</v>
      </c>
      <c r="C83" s="18">
        <v>2926722.5164388316</v>
      </c>
      <c r="D83" s="19">
        <v>209298.02</v>
      </c>
      <c r="E83" s="19">
        <v>475890</v>
      </c>
      <c r="F83" s="20">
        <v>0</v>
      </c>
      <c r="G83" s="21">
        <f>IF(((0.5*C83)-(0.5*D83)-(0.5*F83)-E83)&lt;0,0,ROUND((0.5*C83)-(0.5*D83)-(0.5*F83)-E83,0))</f>
        <v>882822</v>
      </c>
      <c r="H83" s="19">
        <v>461216</v>
      </c>
      <c r="I83" s="19">
        <v>0</v>
      </c>
      <c r="J83" s="21">
        <f>IF(((0.5*C83)-(0.5*D83)-(0.5*F83)-H83-I83)&lt;0,0,ROUND((0.5*C83)-(0.5*D83)-(0.5*F83)-H83-I83,0))</f>
        <v>897496</v>
      </c>
      <c r="K83" s="19">
        <f>J83+G83</f>
        <v>1780318</v>
      </c>
    </row>
    <row r="84" spans="1:11" ht="13.5" customHeight="1" x14ac:dyDescent="0.3">
      <c r="A84" s="16" t="s">
        <v>93</v>
      </c>
      <c r="B84" s="17">
        <v>38003</v>
      </c>
      <c r="C84" s="18">
        <v>1520378.9718615226</v>
      </c>
      <c r="D84" s="19">
        <v>77722.92</v>
      </c>
      <c r="E84" s="19">
        <v>400469</v>
      </c>
      <c r="F84" s="20">
        <v>0</v>
      </c>
      <c r="G84" s="21">
        <f>IF(((0.5*C84)-(0.5*D84)-(0.5*F84)-E84)&lt;0,0,ROUND((0.5*C84)-(0.5*D84)-(0.5*F84)-E84,0))</f>
        <v>320859</v>
      </c>
      <c r="H84" s="19">
        <v>418074</v>
      </c>
      <c r="I84" s="19">
        <v>0</v>
      </c>
      <c r="J84" s="21">
        <f>IF(((0.5*C84)-(0.5*D84)-(0.5*F84)-H84-I84)&lt;0,0,ROUND((0.5*C84)-(0.5*D84)-(0.5*F84)-H84-I84,0))</f>
        <v>303254</v>
      </c>
      <c r="K84" s="19">
        <f>J84+G84</f>
        <v>624113</v>
      </c>
    </row>
    <row r="85" spans="1:11" ht="13.5" customHeight="1" x14ac:dyDescent="0.3">
      <c r="A85" s="16" t="s">
        <v>110</v>
      </c>
      <c r="B85" s="17">
        <v>45005</v>
      </c>
      <c r="C85" s="18">
        <v>2276514.8772778306</v>
      </c>
      <c r="D85" s="19">
        <v>102320.2</v>
      </c>
      <c r="E85" s="19">
        <v>492605</v>
      </c>
      <c r="F85" s="20">
        <v>0</v>
      </c>
      <c r="G85" s="21">
        <f>IF(((0.5*C85)-(0.5*D85)-(0.5*F85)-E85)&lt;0,0,ROUND((0.5*C85)-(0.5*D85)-(0.5*F85)-E85,0))</f>
        <v>594492</v>
      </c>
      <c r="H85" s="19">
        <v>475190</v>
      </c>
      <c r="I85" s="19">
        <v>0</v>
      </c>
      <c r="J85" s="21">
        <f>IF(((0.5*C85)-(0.5*D85)-(0.5*F85)-H85-I85)&lt;0,0,ROUND((0.5*C85)-(0.5*D85)-(0.5*F85)-H85-I85,0))</f>
        <v>611907</v>
      </c>
      <c r="K85" s="19">
        <f>J85+G85</f>
        <v>1206399</v>
      </c>
    </row>
    <row r="86" spans="1:11" ht="13.5" customHeight="1" x14ac:dyDescent="0.3">
      <c r="A86" s="16" t="s">
        <v>97</v>
      </c>
      <c r="B86" s="17">
        <v>40001</v>
      </c>
      <c r="C86" s="18">
        <v>4732881.8863237994</v>
      </c>
      <c r="D86" s="19">
        <v>267697.55</v>
      </c>
      <c r="E86" s="19">
        <v>4158660</v>
      </c>
      <c r="F86" s="20">
        <v>0</v>
      </c>
      <c r="G86" s="21">
        <f>IF(((0.5*C86)-(0.5*D86)-(0.5*F86)-E86)&lt;0,0,ROUND((0.5*C86)-(0.5*D86)-(0.5*F86)-E86,0))</f>
        <v>0</v>
      </c>
      <c r="H86" s="19">
        <v>4627733</v>
      </c>
      <c r="I86" s="19">
        <v>0</v>
      </c>
      <c r="J86" s="21">
        <f>IF(((0.5*C86)-(0.5*D86)-(0.5*F86)-H86-I86)&lt;0,0,ROUND((0.5*C86)-(0.5*D86)-(0.5*F86)-H86-I86,0))</f>
        <v>0</v>
      </c>
      <c r="K86" s="19">
        <f>J86+G86</f>
        <v>0</v>
      </c>
    </row>
    <row r="87" spans="1:11" ht="13.5" customHeight="1" x14ac:dyDescent="0.3">
      <c r="A87" s="16" t="s">
        <v>130</v>
      </c>
      <c r="B87" s="17">
        <v>52004</v>
      </c>
      <c r="C87" s="18">
        <v>2496324.6660608975</v>
      </c>
      <c r="D87" s="19">
        <v>208794.74000000002</v>
      </c>
      <c r="E87" s="19">
        <v>504497</v>
      </c>
      <c r="F87" s="20">
        <v>0</v>
      </c>
      <c r="G87" s="21">
        <f>IF(((0.5*C87)-(0.5*D87)-(0.5*F87)-E87)&lt;0,0,ROUND((0.5*C87)-(0.5*D87)-(0.5*F87)-E87,0))</f>
        <v>639268</v>
      </c>
      <c r="H87" s="19">
        <v>462375</v>
      </c>
      <c r="I87" s="19">
        <v>0</v>
      </c>
      <c r="J87" s="21">
        <f>IF(((0.5*C87)-(0.5*D87)-(0.5*F87)-H87-I87)&lt;0,0,ROUND((0.5*C87)-(0.5*D87)-(0.5*F87)-H87-I87,0))</f>
        <v>681390</v>
      </c>
      <c r="K87" s="19">
        <f>J87+G87</f>
        <v>1320658</v>
      </c>
    </row>
    <row r="88" spans="1:11" ht="13.5" customHeight="1" x14ac:dyDescent="0.3">
      <c r="A88" s="16" t="s">
        <v>101</v>
      </c>
      <c r="B88" s="17">
        <v>41004</v>
      </c>
      <c r="C88" s="18">
        <v>8354688.4073478589</v>
      </c>
      <c r="D88" s="19">
        <v>472677.13</v>
      </c>
      <c r="E88" s="19">
        <v>1669720</v>
      </c>
      <c r="F88" s="20">
        <v>0</v>
      </c>
      <c r="G88" s="21">
        <f>IF(((0.5*C88)-(0.5*D88)-(0.5*F88)-E88)&lt;0,0,ROUND((0.5*C88)-(0.5*D88)-(0.5*F88)-E88,0))</f>
        <v>2271286</v>
      </c>
      <c r="H88" s="19">
        <v>1596582</v>
      </c>
      <c r="I88" s="19">
        <v>0</v>
      </c>
      <c r="J88" s="21">
        <f>IF(((0.5*C88)-(0.5*D88)-(0.5*F88)-H88-I88)&lt;0,0,ROUND((0.5*C88)-(0.5*D88)-(0.5*F88)-H88-I88,0))</f>
        <v>2344424</v>
      </c>
      <c r="K88" s="19">
        <f>J88+G88</f>
        <v>4615710</v>
      </c>
    </row>
    <row r="89" spans="1:11" ht="13.5" customHeight="1" x14ac:dyDescent="0.3">
      <c r="A89" s="16" t="s">
        <v>108</v>
      </c>
      <c r="B89" s="17">
        <v>44002</v>
      </c>
      <c r="C89" s="18">
        <v>1860555.0888533702</v>
      </c>
      <c r="D89" s="19">
        <v>235243.15</v>
      </c>
      <c r="E89" s="19">
        <v>347658</v>
      </c>
      <c r="F89" s="20">
        <v>0</v>
      </c>
      <c r="G89" s="21">
        <f>IF(((0.5*C89)-(0.5*D89)-(0.5*F89)-E89)&lt;0,0,ROUND((0.5*C89)-(0.5*D89)-(0.5*F89)-E89,0))</f>
        <v>464998</v>
      </c>
      <c r="H89" s="19">
        <v>340405</v>
      </c>
      <c r="I89" s="19">
        <v>0</v>
      </c>
      <c r="J89" s="21">
        <f>IF(((0.5*C89)-(0.5*D89)-(0.5*F89)-H89-I89)&lt;0,0,ROUND((0.5*C89)-(0.5*D89)-(0.5*F89)-H89-I89,0))</f>
        <v>472251</v>
      </c>
      <c r="K89" s="19">
        <f>J89+G89</f>
        <v>937249</v>
      </c>
    </row>
    <row r="90" spans="1:11" ht="13.5" customHeight="1" x14ac:dyDescent="0.3">
      <c r="A90" s="16" t="s">
        <v>103</v>
      </c>
      <c r="B90" s="17">
        <v>42001</v>
      </c>
      <c r="C90" s="18">
        <v>2677829.2153309123</v>
      </c>
      <c r="D90" s="19">
        <v>333888.69</v>
      </c>
      <c r="E90" s="19">
        <v>605325</v>
      </c>
      <c r="F90" s="20">
        <v>0</v>
      </c>
      <c r="G90" s="21">
        <f>IF(((0.5*C90)-(0.5*D90)-(0.5*F90)-E90)&lt;0,0,ROUND((0.5*C90)-(0.5*D90)-(0.5*F90)-E90,0))</f>
        <v>566645</v>
      </c>
      <c r="H90" s="19">
        <v>581330</v>
      </c>
      <c r="I90" s="19">
        <v>0</v>
      </c>
      <c r="J90" s="21">
        <f>IF(((0.5*C90)-(0.5*D90)-(0.5*F90)-H90-I90)&lt;0,0,ROUND((0.5*C90)-(0.5*D90)-(0.5*F90)-H90-I90,0))</f>
        <v>590640</v>
      </c>
      <c r="K90" s="19">
        <f>J90+G90</f>
        <v>1157285</v>
      </c>
    </row>
    <row r="91" spans="1:11" ht="13.5" customHeight="1" x14ac:dyDescent="0.3">
      <c r="A91" s="16" t="s">
        <v>95</v>
      </c>
      <c r="B91" s="17">
        <v>39002</v>
      </c>
      <c r="C91" s="18">
        <v>8774636.9808359165</v>
      </c>
      <c r="D91" s="19">
        <v>309084.89</v>
      </c>
      <c r="E91" s="19">
        <v>2315582</v>
      </c>
      <c r="F91" s="20">
        <v>0</v>
      </c>
      <c r="G91" s="21">
        <f>IF(((0.5*C91)-(0.5*D91)-(0.5*F91)-E91)&lt;0,0,ROUND((0.5*C91)-(0.5*D91)-(0.5*F91)-E91,0))</f>
        <v>1917194</v>
      </c>
      <c r="H91" s="19">
        <v>2267752</v>
      </c>
      <c r="I91" s="19">
        <v>0</v>
      </c>
      <c r="J91" s="21">
        <f>IF(((0.5*C91)-(0.5*D91)-(0.5*F91)-H91-I91)&lt;0,0,ROUND((0.5*C91)-(0.5*D91)-(0.5*F91)-H91-I91,0))</f>
        <v>1965024</v>
      </c>
      <c r="K91" s="19">
        <f>J91+G91</f>
        <v>3882218</v>
      </c>
    </row>
    <row r="92" spans="1:11" ht="13.5" customHeight="1" x14ac:dyDescent="0.3">
      <c r="A92" s="16" t="s">
        <v>148</v>
      </c>
      <c r="B92" s="17">
        <v>60003</v>
      </c>
      <c r="C92" s="18">
        <v>1891719.9625961399</v>
      </c>
      <c r="D92" s="19">
        <v>333772.59000000003</v>
      </c>
      <c r="E92" s="19">
        <v>448415</v>
      </c>
      <c r="F92" s="20">
        <v>0</v>
      </c>
      <c r="G92" s="21">
        <f>IF(((0.5*C92)-(0.5*D92)-(0.5*F92)-E92)&lt;0,0,ROUND((0.5*C92)-(0.5*D92)-(0.5*F92)-E92,0))</f>
        <v>330559</v>
      </c>
      <c r="H92" s="19">
        <v>417956</v>
      </c>
      <c r="I92" s="19">
        <v>0</v>
      </c>
      <c r="J92" s="21">
        <f>IF(((0.5*C92)-(0.5*D92)-(0.5*F92)-H92-I92)&lt;0,0,ROUND((0.5*C92)-(0.5*D92)-(0.5*F92)-H92-I92,0))</f>
        <v>361018</v>
      </c>
      <c r="K92" s="19">
        <f>J92+G92</f>
        <v>691577</v>
      </c>
    </row>
    <row r="93" spans="1:11" ht="13.5" customHeight="1" x14ac:dyDescent="0.3">
      <c r="A93" s="16" t="s">
        <v>106</v>
      </c>
      <c r="B93" s="17">
        <v>43007</v>
      </c>
      <c r="C93" s="18">
        <v>3446269.3250289955</v>
      </c>
      <c r="D93" s="19">
        <v>202756.28999999998</v>
      </c>
      <c r="E93" s="19">
        <v>516711</v>
      </c>
      <c r="F93" s="20">
        <v>0</v>
      </c>
      <c r="G93" s="21">
        <f>IF(((0.5*C93)-(0.5*D93)-(0.5*F93)-E93)&lt;0,0,ROUND((0.5*C93)-(0.5*D93)-(0.5*F93)-E93,0))</f>
        <v>1105046</v>
      </c>
      <c r="H93" s="19">
        <v>478186</v>
      </c>
      <c r="I93" s="19">
        <v>0</v>
      </c>
      <c r="J93" s="21">
        <f>IF(((0.5*C93)-(0.5*D93)-(0.5*F93)-H93-I93)&lt;0,0,ROUND((0.5*C93)-(0.5*D93)-(0.5*F93)-H93-I93,0))</f>
        <v>1143571</v>
      </c>
      <c r="K93" s="19">
        <f>J93+G93</f>
        <v>2248617</v>
      </c>
    </row>
    <row r="94" spans="1:11" ht="13.5" customHeight="1" x14ac:dyDescent="0.3">
      <c r="A94" s="16" t="s">
        <v>47</v>
      </c>
      <c r="B94" s="17">
        <v>15001</v>
      </c>
      <c r="C94" s="18">
        <v>1129292.14348314</v>
      </c>
      <c r="D94" s="19">
        <v>37040.99</v>
      </c>
      <c r="E94" s="19">
        <v>187302</v>
      </c>
      <c r="F94" s="20">
        <v>0</v>
      </c>
      <c r="G94" s="21">
        <f>IF(((0.5*C94)-(0.5*D94)-(0.5*F94)-E94)&lt;0,0,ROUND((0.5*C94)-(0.5*D94)-(0.5*F94)-E94,0))</f>
        <v>358824</v>
      </c>
      <c r="H94" s="19">
        <v>174815</v>
      </c>
      <c r="I94" s="19">
        <v>0</v>
      </c>
      <c r="J94" s="21">
        <f>IF(((0.5*C94)-(0.5*D94)-(0.5*F94)-H94-I94)&lt;0,0,ROUND((0.5*C94)-(0.5*D94)-(0.5*F94)-H94-I94,0))</f>
        <v>371311</v>
      </c>
      <c r="K94" s="19">
        <f>J94+G94</f>
        <v>730135</v>
      </c>
    </row>
    <row r="95" spans="1:11" ht="13.5" customHeight="1" x14ac:dyDescent="0.3">
      <c r="A95" s="16" t="s">
        <v>48</v>
      </c>
      <c r="B95" s="17">
        <v>15002</v>
      </c>
      <c r="C95" s="18">
        <v>3478344.557635352</v>
      </c>
      <c r="D95" s="19">
        <v>108047.98</v>
      </c>
      <c r="E95" s="19">
        <v>229561</v>
      </c>
      <c r="F95" s="20">
        <v>0</v>
      </c>
      <c r="G95" s="21">
        <f>IF(((0.5*C95)-(0.5*D95)-(0.5*F95)-E95)&lt;0,0,ROUND((0.5*C95)-(0.5*D95)-(0.5*F95)-E95,0))</f>
        <v>1455587</v>
      </c>
      <c r="H95" s="19">
        <v>214750</v>
      </c>
      <c r="I95" s="19">
        <v>0</v>
      </c>
      <c r="J95" s="21">
        <f>IF(((0.5*C95)-(0.5*D95)-(0.5*F95)-H95-I95)&lt;0,0,ROUND((0.5*C95)-(0.5*D95)-(0.5*F95)-H95-I95,0))</f>
        <v>1470398</v>
      </c>
      <c r="K95" s="19">
        <f>J95+G95</f>
        <v>2925985</v>
      </c>
    </row>
    <row r="96" spans="1:11" ht="13.5" customHeight="1" x14ac:dyDescent="0.3">
      <c r="A96" s="16" t="s">
        <v>111</v>
      </c>
      <c r="B96" s="17">
        <v>46001</v>
      </c>
      <c r="C96" s="18">
        <v>22448624.617736623</v>
      </c>
      <c r="D96" s="19">
        <v>717070.38</v>
      </c>
      <c r="E96" s="19">
        <v>5015858</v>
      </c>
      <c r="F96" s="20">
        <v>0</v>
      </c>
      <c r="G96" s="21">
        <f>IF(((0.5*C96)-(0.5*D96)-(0.5*F96)-E96)&lt;0,0,ROUND((0.5*C96)-(0.5*D96)-(0.5*F96)-E96,0))</f>
        <v>5849919</v>
      </c>
      <c r="H96" s="19">
        <v>4852146</v>
      </c>
      <c r="I96" s="19">
        <v>0</v>
      </c>
      <c r="J96" s="21">
        <f>IF(((0.5*C96)-(0.5*D96)-(0.5*F96)-H96-I96)&lt;0,0,ROUND((0.5*C96)-(0.5*D96)-(0.5*F96)-H96-I96,0))</f>
        <v>6013631</v>
      </c>
      <c r="K96" s="19">
        <f>J96+G96</f>
        <v>11863550</v>
      </c>
    </row>
    <row r="97" spans="1:11" ht="13.5" customHeight="1" x14ac:dyDescent="0.3">
      <c r="A97" s="16" t="s">
        <v>84</v>
      </c>
      <c r="B97" s="17">
        <v>33002</v>
      </c>
      <c r="C97" s="18">
        <v>2333174.1383835766</v>
      </c>
      <c r="D97" s="19">
        <v>436742.85</v>
      </c>
      <c r="E97" s="19">
        <v>349682</v>
      </c>
      <c r="F97" s="20">
        <v>0</v>
      </c>
      <c r="G97" s="21">
        <f>IF(((0.5*C97)-(0.5*D97)-(0.5*F97)-E97)&lt;0,0,ROUND((0.5*C97)-(0.5*D97)-(0.5*F97)-E97,0))</f>
        <v>598534</v>
      </c>
      <c r="H97" s="19">
        <v>326213</v>
      </c>
      <c r="I97" s="19">
        <v>0</v>
      </c>
      <c r="J97" s="21">
        <f>IF(((0.5*C97)-(0.5*D97)-(0.5*F97)-H97-I97)&lt;0,0,ROUND((0.5*C97)-(0.5*D97)-(0.5*F97)-H97-I97,0))</f>
        <v>622003</v>
      </c>
      <c r="K97" s="19">
        <f>J97+G97</f>
        <v>1220537</v>
      </c>
    </row>
    <row r="98" spans="1:11" ht="13.5" customHeight="1" x14ac:dyDescent="0.3">
      <c r="A98" s="16" t="s">
        <v>70</v>
      </c>
      <c r="B98" s="17">
        <v>25004</v>
      </c>
      <c r="C98" s="18">
        <v>7338769.7898760429</v>
      </c>
      <c r="D98" s="19">
        <v>341863.17000000004</v>
      </c>
      <c r="E98" s="19">
        <v>1660854</v>
      </c>
      <c r="F98" s="20">
        <v>0</v>
      </c>
      <c r="G98" s="21">
        <f>IF(((0.5*C98)-(0.5*D98)-(0.5*F98)-E98)&lt;0,0,ROUND((0.5*C98)-(0.5*D98)-(0.5*F98)-E98,0))</f>
        <v>1837599</v>
      </c>
      <c r="H98" s="19">
        <v>1721510</v>
      </c>
      <c r="I98" s="19">
        <v>0</v>
      </c>
      <c r="J98" s="21">
        <f>IF(((0.5*C98)-(0.5*D98)-(0.5*F98)-H98-I98)&lt;0,0,ROUND((0.5*C98)-(0.5*D98)-(0.5*F98)-H98-I98,0))</f>
        <v>1776943</v>
      </c>
      <c r="K98" s="19">
        <f>J98+G98</f>
        <v>3614542</v>
      </c>
    </row>
    <row r="99" spans="1:11" ht="13.5" customHeight="1" x14ac:dyDescent="0.3">
      <c r="A99" s="16" t="s">
        <v>78</v>
      </c>
      <c r="B99" s="17">
        <v>29004</v>
      </c>
      <c r="C99" s="18">
        <v>3847316.8182260627</v>
      </c>
      <c r="D99" s="19">
        <v>331380.49</v>
      </c>
      <c r="E99" s="19">
        <v>1145475</v>
      </c>
      <c r="F99" s="20">
        <v>0</v>
      </c>
      <c r="G99" s="21">
        <f>IF(((0.5*C99)-(0.5*D99)-(0.5*F99)-E99)&lt;0,0,ROUND((0.5*C99)-(0.5*D99)-(0.5*F99)-E99,0))</f>
        <v>612493</v>
      </c>
      <c r="H99" s="19">
        <v>1112726</v>
      </c>
      <c r="I99" s="19">
        <v>0</v>
      </c>
      <c r="J99" s="21">
        <f>IF(((0.5*C99)-(0.5*D99)-(0.5*F99)-H99-I99)&lt;0,0,ROUND((0.5*C99)-(0.5*D99)-(0.5*F99)-H99-I99,0))</f>
        <v>645242</v>
      </c>
      <c r="K99" s="19">
        <f>J99+G99</f>
        <v>1257735</v>
      </c>
    </row>
    <row r="100" spans="1:11" ht="13.5" customHeight="1" x14ac:dyDescent="0.3">
      <c r="A100" s="16" t="s">
        <v>53</v>
      </c>
      <c r="B100" s="17">
        <v>17002</v>
      </c>
      <c r="C100" s="18">
        <v>19739878.564197619</v>
      </c>
      <c r="D100" s="19">
        <v>744919.41999999993</v>
      </c>
      <c r="E100" s="19">
        <v>3968648</v>
      </c>
      <c r="F100" s="20">
        <v>0</v>
      </c>
      <c r="G100" s="21">
        <f>IF(((0.5*C100)-(0.5*D100)-(0.5*F100)-E100)&lt;0,0,ROUND((0.5*C100)-(0.5*D100)-(0.5*F100)-E100,0))</f>
        <v>5528832</v>
      </c>
      <c r="H100" s="19">
        <v>4043295</v>
      </c>
      <c r="I100" s="19">
        <v>0</v>
      </c>
      <c r="J100" s="21">
        <f>IF(((0.5*C100)-(0.5*D100)-(0.5*F100)-H100-I100)&lt;0,0,ROUND((0.5*C100)-(0.5*D100)-(0.5*F100)-H100-I100,0))</f>
        <v>5454185</v>
      </c>
      <c r="K100" s="19">
        <f>J100+G100</f>
        <v>10983017</v>
      </c>
    </row>
    <row r="101" spans="1:11" ht="13.5" customHeight="1" x14ac:dyDescent="0.3">
      <c r="A101" s="16" t="s">
        <v>156</v>
      </c>
      <c r="B101" s="17">
        <v>62006</v>
      </c>
      <c r="C101" s="18">
        <v>4436996.3285589246</v>
      </c>
      <c r="D101" s="19">
        <v>396326.57</v>
      </c>
      <c r="E101" s="19">
        <v>628076</v>
      </c>
      <c r="F101" s="20">
        <v>0</v>
      </c>
      <c r="G101" s="21">
        <f>IF(((0.5*C101)-(0.5*D101)-(0.5*F101)-E101)&lt;0,0,ROUND((0.5*C101)-(0.5*D101)-(0.5*F101)-E101,0))</f>
        <v>1392259</v>
      </c>
      <c r="H101" s="19">
        <v>627810</v>
      </c>
      <c r="I101" s="19">
        <v>0</v>
      </c>
      <c r="J101" s="21">
        <f>IF(((0.5*C101)-(0.5*D101)-(0.5*F101)-H101-I101)&lt;0,0,ROUND((0.5*C101)-(0.5*D101)-(0.5*F101)-H101-I101,0))</f>
        <v>1392525</v>
      </c>
      <c r="K101" s="19">
        <f>J101+G101</f>
        <v>2784784</v>
      </c>
    </row>
    <row r="102" spans="1:11" ht="13.5" customHeight="1" x14ac:dyDescent="0.3">
      <c r="A102" s="16" t="s">
        <v>105</v>
      </c>
      <c r="B102" s="17">
        <v>43002</v>
      </c>
      <c r="C102" s="18">
        <v>2326133.7819008264</v>
      </c>
      <c r="D102" s="19">
        <v>103005.04000000001</v>
      </c>
      <c r="E102" s="19">
        <v>269661</v>
      </c>
      <c r="F102" s="20">
        <v>0</v>
      </c>
      <c r="G102" s="21">
        <f>IF(((0.5*C102)-(0.5*D102)-(0.5*F102)-E102)&lt;0,0,ROUND((0.5*C102)-(0.5*D102)-(0.5*F102)-E102,0))</f>
        <v>841903</v>
      </c>
      <c r="H102" s="19">
        <v>240135</v>
      </c>
      <c r="I102" s="19">
        <v>0</v>
      </c>
      <c r="J102" s="21">
        <f>IF(((0.5*C102)-(0.5*D102)-(0.5*F102)-H102-I102)&lt;0,0,ROUND((0.5*C102)-(0.5*D102)-(0.5*F102)-H102-I102,0))</f>
        <v>871429</v>
      </c>
      <c r="K102" s="19">
        <f>J102+G102</f>
        <v>1713332</v>
      </c>
    </row>
    <row r="103" spans="1:11" ht="13.5" customHeight="1" x14ac:dyDescent="0.3">
      <c r="A103" s="16" t="s">
        <v>54</v>
      </c>
      <c r="B103" s="17">
        <v>17003</v>
      </c>
      <c r="C103" s="18">
        <v>2200387.7471641097</v>
      </c>
      <c r="D103" s="19">
        <v>74869.119999999995</v>
      </c>
      <c r="E103" s="19">
        <v>246880</v>
      </c>
      <c r="F103" s="20">
        <v>0</v>
      </c>
      <c r="G103" s="21">
        <f>IF(((0.5*C103)-(0.5*D103)-(0.5*F103)-E103)&lt;0,0,ROUND((0.5*C103)-(0.5*D103)-(0.5*F103)-E103,0))</f>
        <v>815879</v>
      </c>
      <c r="H103" s="19">
        <v>249895</v>
      </c>
      <c r="I103" s="19">
        <v>0</v>
      </c>
      <c r="J103" s="21">
        <f>IF(((0.5*C103)-(0.5*D103)-(0.5*F103)-H103-I103)&lt;0,0,ROUND((0.5*C103)-(0.5*D103)-(0.5*F103)-H103-I103,0))</f>
        <v>812864</v>
      </c>
      <c r="K103" s="19">
        <f>J103+G103</f>
        <v>1628743</v>
      </c>
    </row>
    <row r="104" spans="1:11" ht="13.5" customHeight="1" x14ac:dyDescent="0.3">
      <c r="A104" s="16" t="s">
        <v>126</v>
      </c>
      <c r="B104" s="17">
        <v>51003</v>
      </c>
      <c r="C104" s="18">
        <v>2468985.8136869194</v>
      </c>
      <c r="D104" s="19">
        <v>76516.53</v>
      </c>
      <c r="E104" s="19">
        <v>228043</v>
      </c>
      <c r="F104" s="20">
        <v>0</v>
      </c>
      <c r="G104" s="21">
        <f>IF(((0.5*C104)-(0.5*D104)-(0.5*F104)-E104)&lt;0,0,ROUND((0.5*C104)-(0.5*D104)-(0.5*F104)-E104,0))</f>
        <v>968192</v>
      </c>
      <c r="H104" s="19">
        <v>218939</v>
      </c>
      <c r="I104" s="19">
        <v>0</v>
      </c>
      <c r="J104" s="21">
        <f>IF(((0.5*C104)-(0.5*D104)-(0.5*F104)-H104-I104)&lt;0,0,ROUND((0.5*C104)-(0.5*D104)-(0.5*F104)-H104-I104,0))</f>
        <v>977296</v>
      </c>
      <c r="K104" s="19">
        <f>J104+G104</f>
        <v>1945488</v>
      </c>
    </row>
    <row r="105" spans="1:11" ht="13.5" customHeight="1" x14ac:dyDescent="0.3">
      <c r="A105" s="16" t="s">
        <v>34</v>
      </c>
      <c r="B105" s="17">
        <v>9002</v>
      </c>
      <c r="C105" s="18">
        <v>1978018.254683051</v>
      </c>
      <c r="D105" s="19">
        <v>162795.65</v>
      </c>
      <c r="E105" s="19">
        <v>458213</v>
      </c>
      <c r="F105" s="20">
        <v>0</v>
      </c>
      <c r="G105" s="21">
        <f>IF(((0.5*C105)-(0.5*D105)-(0.5*F105)-E105)&lt;0,0,ROUND((0.5*C105)-(0.5*D105)-(0.5*F105)-E105,0))</f>
        <v>449398</v>
      </c>
      <c r="H105" s="19">
        <v>434522</v>
      </c>
      <c r="I105" s="19">
        <v>0</v>
      </c>
      <c r="J105" s="21">
        <f>IF(((0.5*C105)-(0.5*D105)-(0.5*F105)-H105-I105)&lt;0,0,ROUND((0.5*C105)-(0.5*D105)-(0.5*F105)-H105-I105,0))</f>
        <v>473089</v>
      </c>
      <c r="K105" s="19">
        <f>J105+G105</f>
        <v>922487</v>
      </c>
    </row>
    <row r="106" spans="1:11" ht="13.5" customHeight="1" x14ac:dyDescent="0.3">
      <c r="A106" s="16" t="s">
        <v>142</v>
      </c>
      <c r="B106" s="17">
        <v>56007</v>
      </c>
      <c r="C106" s="18">
        <v>3158508.8720993316</v>
      </c>
      <c r="D106" s="19">
        <v>144214.50999999998</v>
      </c>
      <c r="E106" s="19">
        <v>701321</v>
      </c>
      <c r="F106" s="20">
        <v>0</v>
      </c>
      <c r="G106" s="21">
        <f>IF(((0.5*C106)-(0.5*D106)-(0.5*F106)-E106)&lt;0,0,ROUND((0.5*C106)-(0.5*D106)-(0.5*F106)-E106,0))</f>
        <v>805826</v>
      </c>
      <c r="H106" s="19">
        <v>672360</v>
      </c>
      <c r="I106" s="19">
        <v>0</v>
      </c>
      <c r="J106" s="21">
        <f>IF(((0.5*C106)-(0.5*D106)-(0.5*F106)-H106-I106)&lt;0,0,ROUND((0.5*C106)-(0.5*D106)-(0.5*F106)-H106-I106,0))</f>
        <v>834787</v>
      </c>
      <c r="K106" s="19">
        <f>J106+G106</f>
        <v>1640613</v>
      </c>
    </row>
    <row r="107" spans="1:11" ht="13.5" customHeight="1" x14ac:dyDescent="0.3">
      <c r="A107" s="16" t="s">
        <v>67</v>
      </c>
      <c r="B107" s="17">
        <v>23003</v>
      </c>
      <c r="C107" s="18">
        <v>1045983.7066688101</v>
      </c>
      <c r="D107" s="19">
        <v>25292.06</v>
      </c>
      <c r="E107" s="19">
        <v>96107</v>
      </c>
      <c r="F107" s="20">
        <v>0</v>
      </c>
      <c r="G107" s="21">
        <f>IF(((0.5*C107)-(0.5*D107)-(0.5*F107)-E107)&lt;0,0,ROUND((0.5*C107)-(0.5*D107)-(0.5*F107)-E107,0))</f>
        <v>414239</v>
      </c>
      <c r="H107" s="19">
        <v>102307</v>
      </c>
      <c r="I107" s="19">
        <v>0</v>
      </c>
      <c r="J107" s="21">
        <f>IF(((0.5*C107)-(0.5*D107)-(0.5*F107)-H107-I107)&lt;0,0,ROUND((0.5*C107)-(0.5*D107)-(0.5*F107)-H107-I107,0))</f>
        <v>408039</v>
      </c>
      <c r="K107" s="19">
        <f>J107+G107</f>
        <v>822278</v>
      </c>
    </row>
    <row r="108" spans="1:11" ht="13.5" customHeight="1" x14ac:dyDescent="0.3">
      <c r="A108" s="16" t="s">
        <v>160</v>
      </c>
      <c r="B108" s="17">
        <v>65001</v>
      </c>
      <c r="C108" s="18">
        <v>12091349.49325994</v>
      </c>
      <c r="D108" s="19">
        <v>396775.32</v>
      </c>
      <c r="E108" s="19">
        <v>82797</v>
      </c>
      <c r="F108" s="20">
        <v>0</v>
      </c>
      <c r="G108" s="21">
        <f>IF(((0.5*C108)-(0.5*D108)-(0.5*F108)-E108)&lt;0,0,ROUND((0.5*C108)-(0.5*D108)-(0.5*F108)-E108,0))</f>
        <v>5764490</v>
      </c>
      <c r="H108" s="19">
        <v>79694</v>
      </c>
      <c r="I108" s="19">
        <v>0</v>
      </c>
      <c r="J108" s="21">
        <f>IF(((0.5*C108)-(0.5*D108)-(0.5*F108)-H108-I108)&lt;0,0,ROUND((0.5*C108)-(0.5*D108)-(0.5*F108)-H108-I108,0))</f>
        <v>5767593</v>
      </c>
      <c r="K108" s="19">
        <f>J108+G108</f>
        <v>11532083</v>
      </c>
    </row>
    <row r="109" spans="1:11" ht="13.5" customHeight="1" x14ac:dyDescent="0.3">
      <c r="A109" s="16" t="s">
        <v>96</v>
      </c>
      <c r="B109" s="17">
        <v>39006</v>
      </c>
      <c r="C109" s="18">
        <v>2483880.911787936</v>
      </c>
      <c r="D109" s="19">
        <v>118040.69</v>
      </c>
      <c r="E109" s="19">
        <v>468772</v>
      </c>
      <c r="F109" s="20">
        <v>0</v>
      </c>
      <c r="G109" s="21">
        <f>IF(((0.5*C109)-(0.5*D109)-(0.5*F109)-E109)&lt;0,0,ROUND((0.5*C109)-(0.5*D109)-(0.5*F109)-E109,0))</f>
        <v>714148</v>
      </c>
      <c r="H109" s="19">
        <v>457328</v>
      </c>
      <c r="I109" s="19">
        <v>0</v>
      </c>
      <c r="J109" s="21">
        <f>IF(((0.5*C109)-(0.5*D109)-(0.5*F109)-H109-I109)&lt;0,0,ROUND((0.5*C109)-(0.5*D109)-(0.5*F109)-H109-I109,0))</f>
        <v>725592</v>
      </c>
      <c r="K109" s="19">
        <f>J109+G109</f>
        <v>1439740</v>
      </c>
    </row>
    <row r="110" spans="1:11" ht="13.5" customHeight="1" x14ac:dyDescent="0.3">
      <c r="A110" s="16" t="s">
        <v>149</v>
      </c>
      <c r="B110" s="17">
        <v>60004</v>
      </c>
      <c r="C110" s="18">
        <v>3649348.5640079221</v>
      </c>
      <c r="D110" s="19">
        <v>152608.20000000001</v>
      </c>
      <c r="E110" s="19">
        <v>579681</v>
      </c>
      <c r="F110" s="20">
        <v>0</v>
      </c>
      <c r="G110" s="21">
        <f>IF(((0.5*C110)-(0.5*D110)-(0.5*F110)-E110)&lt;0,0,ROUND((0.5*C110)-(0.5*D110)-(0.5*F110)-E110,0))</f>
        <v>1168689</v>
      </c>
      <c r="H110" s="19">
        <v>570991</v>
      </c>
      <c r="I110" s="19">
        <v>0</v>
      </c>
      <c r="J110" s="21">
        <f>IF(((0.5*C110)-(0.5*D110)-(0.5*F110)-H110-I110)&lt;0,0,ROUND((0.5*C110)-(0.5*D110)-(0.5*F110)-H110-I110,0))</f>
        <v>1177379</v>
      </c>
      <c r="K110" s="19">
        <f>J110+G110</f>
        <v>2346068</v>
      </c>
    </row>
    <row r="111" spans="1:11" ht="13.5" customHeight="1" x14ac:dyDescent="0.3">
      <c r="A111" s="16" t="s">
        <v>85</v>
      </c>
      <c r="B111" s="17">
        <v>33003</v>
      </c>
      <c r="C111" s="18">
        <v>4195366.5799893541</v>
      </c>
      <c r="D111" s="19">
        <v>177633.95</v>
      </c>
      <c r="E111" s="19">
        <v>611057</v>
      </c>
      <c r="F111" s="20">
        <v>0</v>
      </c>
      <c r="G111" s="21">
        <f>IF(((0.5*C111)-(0.5*D111)-(0.5*F111)-E111)&lt;0,0,ROUND((0.5*C111)-(0.5*D111)-(0.5*F111)-E111,0))</f>
        <v>1397809</v>
      </c>
      <c r="H111" s="19">
        <v>585725</v>
      </c>
      <c r="I111" s="19">
        <v>0</v>
      </c>
      <c r="J111" s="21">
        <f>IF(((0.5*C111)-(0.5*D111)-(0.5*F111)-H111-I111)&lt;0,0,ROUND((0.5*C111)-(0.5*D111)-(0.5*F111)-H111-I111,0))</f>
        <v>1423141</v>
      </c>
      <c r="K111" s="19">
        <f>J111+G111</f>
        <v>2820950</v>
      </c>
    </row>
    <row r="112" spans="1:11" ht="13.5" customHeight="1" x14ac:dyDescent="0.3">
      <c r="A112" s="16" t="s">
        <v>82</v>
      </c>
      <c r="B112" s="17">
        <v>32002</v>
      </c>
      <c r="C112" s="18">
        <v>20500081.300818384</v>
      </c>
      <c r="D112" s="19">
        <v>1202974.78</v>
      </c>
      <c r="E112" s="19">
        <v>3559741</v>
      </c>
      <c r="F112" s="20">
        <v>0</v>
      </c>
      <c r="G112" s="21">
        <f>IF(((0.5*C112)-(0.5*D112)-(0.5*F112)-E112)&lt;0,0,ROUND((0.5*C112)-(0.5*D112)-(0.5*F112)-E112,0))</f>
        <v>6088812</v>
      </c>
      <c r="H112" s="19">
        <v>3388344</v>
      </c>
      <c r="I112" s="19">
        <v>0</v>
      </c>
      <c r="J112" s="21">
        <f>IF(((0.5*C112)-(0.5*D112)-(0.5*F112)-H112-I112)&lt;0,0,ROUND((0.5*C112)-(0.5*D112)-(0.5*F112)-H112-I112,0))</f>
        <v>6260209</v>
      </c>
      <c r="K112" s="19">
        <f>J112+G112</f>
        <v>12349021</v>
      </c>
    </row>
    <row r="113" spans="1:11" ht="13.5" customHeight="1" x14ac:dyDescent="0.3">
      <c r="A113" s="16" t="s">
        <v>14</v>
      </c>
      <c r="B113" s="17">
        <v>1001</v>
      </c>
      <c r="C113" s="18">
        <v>2481133.4140757467</v>
      </c>
      <c r="D113" s="19">
        <v>152295.52000000002</v>
      </c>
      <c r="E113" s="19">
        <v>341160</v>
      </c>
      <c r="F113" s="20">
        <v>0</v>
      </c>
      <c r="G113" s="21">
        <f>IF(((0.5*C113)-(0.5*D113)-(0.5*F113)-E113)&lt;0,0,ROUND((0.5*C113)-(0.5*D113)-(0.5*F113)-E113,0))</f>
        <v>823259</v>
      </c>
      <c r="H113" s="19">
        <v>333520</v>
      </c>
      <c r="I113" s="19">
        <v>0</v>
      </c>
      <c r="J113" s="21">
        <f>IF(((0.5*C113)-(0.5*D113)-(0.5*F113)-H113-I113)&lt;0,0,ROUND((0.5*C113)-(0.5*D113)-(0.5*F113)-H113-I113,0))</f>
        <v>830899</v>
      </c>
      <c r="K113" s="19">
        <f>J113+G113</f>
        <v>1654158</v>
      </c>
    </row>
    <row r="114" spans="1:11" ht="13.5" customHeight="1" x14ac:dyDescent="0.3">
      <c r="A114" s="16" t="s">
        <v>38</v>
      </c>
      <c r="B114" s="17">
        <v>11005</v>
      </c>
      <c r="C114" s="18">
        <v>4070750.1563046174</v>
      </c>
      <c r="D114" s="19">
        <v>348805.93</v>
      </c>
      <c r="E114" s="19">
        <v>945135</v>
      </c>
      <c r="F114" s="20">
        <v>0</v>
      </c>
      <c r="G114" s="21">
        <f>IF(((0.5*C114)-(0.5*D114)-(0.5*F114)-E114)&lt;0,0,ROUND((0.5*C114)-(0.5*D114)-(0.5*F114)-E114,0))</f>
        <v>915837</v>
      </c>
      <c r="H114" s="19">
        <v>924375</v>
      </c>
      <c r="I114" s="19">
        <v>0</v>
      </c>
      <c r="J114" s="21">
        <f>IF(((0.5*C114)-(0.5*D114)-(0.5*F114)-H114-I114)&lt;0,0,ROUND((0.5*C114)-(0.5*D114)-(0.5*F114)-H114-I114,0))</f>
        <v>936597</v>
      </c>
      <c r="K114" s="19">
        <f>J114+G114</f>
        <v>1852434</v>
      </c>
    </row>
    <row r="115" spans="1:11" ht="13.5" customHeight="1" x14ac:dyDescent="0.3">
      <c r="A115" s="16" t="s">
        <v>127</v>
      </c>
      <c r="B115" s="17">
        <v>51004</v>
      </c>
      <c r="C115" s="18">
        <v>90616809.481002972</v>
      </c>
      <c r="D115" s="19">
        <v>3033299.36</v>
      </c>
      <c r="E115" s="19">
        <v>25284754</v>
      </c>
      <c r="F115" s="20">
        <v>0</v>
      </c>
      <c r="G115" s="21">
        <f>IF(((0.5*C115)-(0.5*D115)-(0.5*F115)-E115)&lt;0,0,ROUND((0.5*C115)-(0.5*D115)-(0.5*F115)-E115,0))</f>
        <v>18507001</v>
      </c>
      <c r="H115" s="19">
        <v>25686306</v>
      </c>
      <c r="I115" s="19">
        <v>0</v>
      </c>
      <c r="J115" s="21">
        <f>IF(((0.5*C115)-(0.5*D115)-(0.5*F115)-H115-I115)&lt;0,0,ROUND((0.5*C115)-(0.5*D115)-(0.5*F115)-H115-I115,0))</f>
        <v>18105449</v>
      </c>
      <c r="K115" s="19">
        <f>J115+G115</f>
        <v>36612450</v>
      </c>
    </row>
    <row r="116" spans="1:11" ht="13.5" customHeight="1" x14ac:dyDescent="0.3">
      <c r="A116" s="16" t="s">
        <v>140</v>
      </c>
      <c r="B116" s="17">
        <v>56004</v>
      </c>
      <c r="C116" s="18">
        <v>3906006.6086628465</v>
      </c>
      <c r="D116" s="19">
        <v>152942.43</v>
      </c>
      <c r="E116" s="19">
        <v>821701</v>
      </c>
      <c r="F116" s="20">
        <v>0</v>
      </c>
      <c r="G116" s="21">
        <f>IF(((0.5*C116)-(0.5*D116)-(0.5*F116)-E116)&lt;0,0,ROUND((0.5*C116)-(0.5*D116)-(0.5*F116)-E116,0))</f>
        <v>1054831</v>
      </c>
      <c r="H116" s="19">
        <v>784056</v>
      </c>
      <c r="I116" s="19">
        <v>0</v>
      </c>
      <c r="J116" s="21">
        <f>IF(((0.5*C116)-(0.5*D116)-(0.5*F116)-H116-I116)&lt;0,0,ROUND((0.5*C116)-(0.5*D116)-(0.5*F116)-H116-I116,0))</f>
        <v>1092476</v>
      </c>
      <c r="K116" s="19">
        <f>J116+G116</f>
        <v>2147307</v>
      </c>
    </row>
    <row r="117" spans="1:11" ht="13.5" customHeight="1" x14ac:dyDescent="0.3">
      <c r="A117" s="16" t="s">
        <v>134</v>
      </c>
      <c r="B117" s="17">
        <v>54004</v>
      </c>
      <c r="C117" s="18">
        <v>2103075.2049128641</v>
      </c>
      <c r="D117" s="19">
        <v>91710.010000000009</v>
      </c>
      <c r="E117" s="19">
        <v>247901</v>
      </c>
      <c r="F117" s="20">
        <v>0</v>
      </c>
      <c r="G117" s="21">
        <f>IF(((0.5*C117)-(0.5*D117)-(0.5*F117)-E117)&lt;0,0,ROUND((0.5*C117)-(0.5*D117)-(0.5*F117)-E117,0))</f>
        <v>757782</v>
      </c>
      <c r="H117" s="19">
        <v>233283</v>
      </c>
      <c r="I117" s="19">
        <v>0</v>
      </c>
      <c r="J117" s="21">
        <f>IF(((0.5*C117)-(0.5*D117)-(0.5*F117)-H117-I117)&lt;0,0,ROUND((0.5*C117)-(0.5*D117)-(0.5*F117)-H117-I117,0))</f>
        <v>772400</v>
      </c>
      <c r="K117" s="19">
        <f>J117+G117</f>
        <v>1530182</v>
      </c>
    </row>
    <row r="118" spans="1:11" ht="13.5" customHeight="1" x14ac:dyDescent="0.3">
      <c r="A118" s="16" t="s">
        <v>138</v>
      </c>
      <c r="B118" s="17">
        <v>55005</v>
      </c>
      <c r="C118" s="18">
        <v>1937807.8760550281</v>
      </c>
      <c r="D118" s="19">
        <v>75540.89</v>
      </c>
      <c r="E118" s="19">
        <v>405515</v>
      </c>
      <c r="F118" s="20">
        <v>0</v>
      </c>
      <c r="G118" s="21">
        <f>IF(((0.5*C118)-(0.5*D118)-(0.5*F118)-E118)&lt;0,0,ROUND((0.5*C118)-(0.5*D118)-(0.5*F118)-E118,0))</f>
        <v>525618</v>
      </c>
      <c r="H118" s="19">
        <v>383363</v>
      </c>
      <c r="I118" s="19">
        <v>0</v>
      </c>
      <c r="J118" s="21">
        <f>IF(((0.5*C118)-(0.5*D118)-(0.5*F118)-H118-I118)&lt;0,0,ROUND((0.5*C118)-(0.5*D118)-(0.5*F118)-H118-I118,0))</f>
        <v>547770</v>
      </c>
      <c r="K118" s="19">
        <f>J118+G118</f>
        <v>1073388</v>
      </c>
    </row>
    <row r="119" spans="1:11" ht="13.5" customHeight="1" x14ac:dyDescent="0.3">
      <c r="A119" s="16" t="s">
        <v>22</v>
      </c>
      <c r="B119" s="17">
        <v>4003</v>
      </c>
      <c r="C119" s="18">
        <v>2178080.6173208067</v>
      </c>
      <c r="D119" s="19">
        <v>118732.13</v>
      </c>
      <c r="E119" s="19">
        <v>411939</v>
      </c>
      <c r="F119" s="20">
        <v>0</v>
      </c>
      <c r="G119" s="21">
        <f>IF(((0.5*C119)-(0.5*D119)-(0.5*F119)-E119)&lt;0,0,ROUND((0.5*C119)-(0.5*D119)-(0.5*F119)-E119,0))</f>
        <v>617735</v>
      </c>
      <c r="H119" s="19">
        <v>404539</v>
      </c>
      <c r="I119" s="19">
        <v>0</v>
      </c>
      <c r="J119" s="21">
        <f>IF(((0.5*C119)-(0.5*D119)-(0.5*F119)-H119-I119)&lt;0,0,ROUND((0.5*C119)-(0.5*D119)-(0.5*F119)-H119-I119,0))</f>
        <v>625135</v>
      </c>
      <c r="K119" s="19">
        <f>J119+G119</f>
        <v>1242870</v>
      </c>
    </row>
    <row r="120" spans="1:11" ht="13.5" customHeight="1" x14ac:dyDescent="0.3">
      <c r="A120" s="16" t="s">
        <v>155</v>
      </c>
      <c r="B120" s="17">
        <v>62005</v>
      </c>
      <c r="C120" s="18">
        <v>1680053.4757556552</v>
      </c>
      <c r="D120" s="19">
        <v>153540.79</v>
      </c>
      <c r="E120" s="19">
        <v>596092</v>
      </c>
      <c r="F120" s="20">
        <v>0</v>
      </c>
      <c r="G120" s="21">
        <f>IF(((0.5*C120)-(0.5*D120)-(0.5*F120)-E120)&lt;0,0,ROUND((0.5*C120)-(0.5*D120)-(0.5*F120)-E120,0))</f>
        <v>167164</v>
      </c>
      <c r="H120" s="19">
        <v>600921</v>
      </c>
      <c r="I120" s="19">
        <v>0</v>
      </c>
      <c r="J120" s="21">
        <f>IF(((0.5*C120)-(0.5*D120)-(0.5*F120)-H120-I120)&lt;0,0,ROUND((0.5*C120)-(0.5*D120)-(0.5*F120)-H120-I120,0))</f>
        <v>162335</v>
      </c>
      <c r="K120" s="19">
        <f>J120+G120</f>
        <v>329499</v>
      </c>
    </row>
    <row r="121" spans="1:11" ht="13.5" customHeight="1" x14ac:dyDescent="0.3">
      <c r="A121" s="16" t="s">
        <v>119</v>
      </c>
      <c r="B121" s="17">
        <v>49005</v>
      </c>
      <c r="C121" s="18">
        <v>184167234.90783963</v>
      </c>
      <c r="D121" s="19">
        <v>7934657.4600000009</v>
      </c>
      <c r="E121" s="19">
        <v>38496228</v>
      </c>
      <c r="F121" s="20">
        <v>0</v>
      </c>
      <c r="G121" s="21">
        <f>IF(((0.5*C121)-(0.5*D121)-(0.5*F121)-E121)&lt;0,0,ROUND((0.5*C121)-(0.5*D121)-(0.5*F121)-E121,0))</f>
        <v>49620061</v>
      </c>
      <c r="H121" s="19">
        <v>36900633</v>
      </c>
      <c r="I121" s="19">
        <v>0</v>
      </c>
      <c r="J121" s="21">
        <f>IF(((0.5*C121)-(0.5*D121)-(0.5*F121)-H121-I121)&lt;0,0,ROUND((0.5*C121)-(0.5*D121)-(0.5*F121)-H121-I121,0))</f>
        <v>51215656</v>
      </c>
      <c r="K121" s="19">
        <f>J121+G121</f>
        <v>100835717</v>
      </c>
    </row>
    <row r="122" spans="1:11" ht="13.5" customHeight="1" x14ac:dyDescent="0.3">
      <c r="A122" s="16" t="s">
        <v>25</v>
      </c>
      <c r="B122" s="17">
        <v>5005</v>
      </c>
      <c r="C122" s="18">
        <v>5519683.7895702487</v>
      </c>
      <c r="D122" s="19">
        <v>232526.05</v>
      </c>
      <c r="E122" s="19">
        <v>737146</v>
      </c>
      <c r="F122" s="20">
        <v>0</v>
      </c>
      <c r="G122" s="21">
        <f>IF(((0.5*C122)-(0.5*D122)-(0.5*F122)-E122)&lt;0,0,ROUND((0.5*C122)-(0.5*D122)-(0.5*F122)-E122,0))</f>
        <v>1906433</v>
      </c>
      <c r="H122" s="19">
        <v>695794</v>
      </c>
      <c r="I122" s="19">
        <v>0</v>
      </c>
      <c r="J122" s="21">
        <f>IF(((0.5*C122)-(0.5*D122)-(0.5*F122)-H122-I122)&lt;0,0,ROUND((0.5*C122)-(0.5*D122)-(0.5*F122)-H122-I122,0))</f>
        <v>1947785</v>
      </c>
      <c r="K122" s="19">
        <f>J122+G122</f>
        <v>3854218</v>
      </c>
    </row>
    <row r="123" spans="1:11" ht="13.5" customHeight="1" x14ac:dyDescent="0.3">
      <c r="A123" s="16" t="s">
        <v>133</v>
      </c>
      <c r="B123" s="17">
        <v>54002</v>
      </c>
      <c r="C123" s="18">
        <v>7106024.5304027628</v>
      </c>
      <c r="D123" s="19">
        <v>763961.77</v>
      </c>
      <c r="E123" s="19">
        <v>1156755</v>
      </c>
      <c r="F123" s="20">
        <v>0</v>
      </c>
      <c r="G123" s="21">
        <f>IF(((0.5*C123)-(0.5*D123)-(0.5*F123)-E123)&lt;0,0,ROUND((0.5*C123)-(0.5*D123)-(0.5*F123)-E123,0))</f>
        <v>2014276</v>
      </c>
      <c r="H123" s="19">
        <v>1124882</v>
      </c>
      <c r="I123" s="19">
        <v>0</v>
      </c>
      <c r="J123" s="21">
        <f>IF(((0.5*C123)-(0.5*D123)-(0.5*F123)-H123-I123)&lt;0,0,ROUND((0.5*C123)-(0.5*D123)-(0.5*F123)-H123-I123,0))</f>
        <v>2046149</v>
      </c>
      <c r="K123" s="19">
        <f>J123+G123</f>
        <v>4060425</v>
      </c>
    </row>
    <row r="124" spans="1:11" ht="13.5" customHeight="1" x14ac:dyDescent="0.3">
      <c r="A124" s="16" t="s">
        <v>49</v>
      </c>
      <c r="B124" s="17">
        <v>15003</v>
      </c>
      <c r="C124" s="18">
        <v>1619886.2713897503</v>
      </c>
      <c r="D124" s="19">
        <v>29053.15</v>
      </c>
      <c r="E124" s="19">
        <v>32025</v>
      </c>
      <c r="F124" s="20">
        <v>0</v>
      </c>
      <c r="G124" s="21">
        <f>IF(((0.5*C124)-(0.5*D124)-(0.5*F124)-E124)&lt;0,0,ROUND((0.5*C124)-(0.5*D124)-(0.5*F124)-E124,0))</f>
        <v>763392</v>
      </c>
      <c r="H124" s="19">
        <v>29081</v>
      </c>
      <c r="I124" s="19">
        <v>0</v>
      </c>
      <c r="J124" s="21">
        <f>IF(((0.5*C124)-(0.5*D124)-(0.5*F124)-H124-I124)&lt;0,0,ROUND((0.5*C124)-(0.5*D124)-(0.5*F124)-H124-I124,0))</f>
        <v>766336</v>
      </c>
      <c r="K124" s="19">
        <f>J124+G124</f>
        <v>1529728</v>
      </c>
    </row>
    <row r="125" spans="1:11" ht="13.5" customHeight="1" x14ac:dyDescent="0.3">
      <c r="A125" s="16" t="s">
        <v>73</v>
      </c>
      <c r="B125" s="17">
        <v>26005</v>
      </c>
      <c r="C125" s="18">
        <v>731910.89987878595</v>
      </c>
      <c r="D125" s="19">
        <v>68149.67</v>
      </c>
      <c r="E125" s="19">
        <v>177079</v>
      </c>
      <c r="F125" s="20">
        <v>0</v>
      </c>
      <c r="G125" s="21">
        <f>IF(((0.5*C125)-(0.5*D125)-(0.5*F125)-E125)&lt;0,0,ROUND((0.5*C125)-(0.5*D125)-(0.5*F125)-E125,0))</f>
        <v>154802</v>
      </c>
      <c r="H125" s="19">
        <v>173586</v>
      </c>
      <c r="I125" s="19">
        <v>0</v>
      </c>
      <c r="J125" s="21">
        <f>IF(((0.5*C125)-(0.5*D125)-(0.5*F125)-H125-I125)&lt;0,0,ROUND((0.5*C125)-(0.5*D125)-(0.5*F125)-H125-I125,0))</f>
        <v>158295</v>
      </c>
      <c r="K125" s="19">
        <f>J125+G125</f>
        <v>313097</v>
      </c>
    </row>
    <row r="126" spans="1:11" ht="13.5" customHeight="1" x14ac:dyDescent="0.3">
      <c r="A126" s="16" t="s">
        <v>98</v>
      </c>
      <c r="B126" s="17">
        <v>40002</v>
      </c>
      <c r="C126" s="18">
        <v>17818748.985287253</v>
      </c>
      <c r="D126" s="19">
        <v>652381.98</v>
      </c>
      <c r="E126" s="19">
        <v>4696739</v>
      </c>
      <c r="F126" s="20">
        <v>0</v>
      </c>
      <c r="G126" s="21">
        <f>IF(((0.5*C126)-(0.5*D126)-(0.5*F126)-E126)&lt;0,0,ROUND((0.5*C126)-(0.5*D126)-(0.5*F126)-E126,0))</f>
        <v>3886445</v>
      </c>
      <c r="H126" s="19">
        <v>4780839</v>
      </c>
      <c r="I126" s="19">
        <v>0</v>
      </c>
      <c r="J126" s="21">
        <f>IF(((0.5*C126)-(0.5*D126)-(0.5*F126)-H126-I126)&lt;0,0,ROUND((0.5*C126)-(0.5*D126)-(0.5*F126)-H126-I126,0))</f>
        <v>3802345</v>
      </c>
      <c r="K126" s="19">
        <f>J126+G126</f>
        <v>7688790</v>
      </c>
    </row>
    <row r="127" spans="1:11" ht="13.5" customHeight="1" x14ac:dyDescent="0.3">
      <c r="A127" s="16" t="s">
        <v>143</v>
      </c>
      <c r="B127" s="17">
        <v>57001</v>
      </c>
      <c r="C127" s="18">
        <v>3522646.5087745241</v>
      </c>
      <c r="D127" s="19">
        <v>222015.07</v>
      </c>
      <c r="E127" s="19">
        <v>952047</v>
      </c>
      <c r="F127" s="20">
        <v>0</v>
      </c>
      <c r="G127" s="21">
        <f>IF(((0.5*C127)-(0.5*D127)-(0.5*F127)-E127)&lt;0,0,ROUND((0.5*C127)-(0.5*D127)-(0.5*F127)-E127,0))</f>
        <v>698269</v>
      </c>
      <c r="H127" s="19">
        <v>930560</v>
      </c>
      <c r="I127" s="19">
        <v>0</v>
      </c>
      <c r="J127" s="21">
        <f>IF(((0.5*C127)-(0.5*D127)-(0.5*F127)-H127-I127)&lt;0,0,ROUND((0.5*C127)-(0.5*D127)-(0.5*F127)-H127-I127,0))</f>
        <v>719756</v>
      </c>
      <c r="K127" s="19">
        <f>J127+G127</f>
        <v>1418025</v>
      </c>
    </row>
    <row r="128" spans="1:11" ht="13.5" customHeight="1" x14ac:dyDescent="0.3">
      <c r="A128" s="16" t="s">
        <v>135</v>
      </c>
      <c r="B128" s="17">
        <v>54006</v>
      </c>
      <c r="C128" s="18">
        <v>1606001.5319206954</v>
      </c>
      <c r="D128" s="19">
        <v>88616.040000000037</v>
      </c>
      <c r="E128" s="19">
        <v>179020</v>
      </c>
      <c r="F128" s="20">
        <v>0</v>
      </c>
      <c r="G128" s="21">
        <f>IF(((0.5*C128)-(0.5*D128)-(0.5*F128)-E128)&lt;0,0,ROUND((0.5*C128)-(0.5*D128)-(0.5*F128)-E128,0))</f>
        <v>579673</v>
      </c>
      <c r="H128" s="19">
        <v>186517</v>
      </c>
      <c r="I128" s="19">
        <v>0</v>
      </c>
      <c r="J128" s="21">
        <f>IF(((0.5*C128)-(0.5*D128)-(0.5*F128)-H128-I128)&lt;0,0,ROUND((0.5*C128)-(0.5*D128)-(0.5*F128)-H128-I128,0))</f>
        <v>572176</v>
      </c>
      <c r="K128" s="19">
        <f>J128+G128</f>
        <v>1151849</v>
      </c>
    </row>
    <row r="129" spans="1:11" ht="14.25" customHeight="1" x14ac:dyDescent="0.3">
      <c r="A129" s="16" t="s">
        <v>102</v>
      </c>
      <c r="B129" s="17">
        <v>41005</v>
      </c>
      <c r="C129" s="18">
        <v>18921012.169270635</v>
      </c>
      <c r="D129" s="19">
        <v>420751.97</v>
      </c>
      <c r="E129" s="19">
        <v>2574529</v>
      </c>
      <c r="F129" s="20">
        <v>0</v>
      </c>
      <c r="G129" s="21">
        <f>IF(((0.5*C129)-(0.5*D129)-(0.5*F129)-E129)&lt;0,0,ROUND((0.5*C129)-(0.5*D129)-(0.5*F129)-E129,0))</f>
        <v>6675601</v>
      </c>
      <c r="H129" s="19">
        <v>2688296</v>
      </c>
      <c r="I129" s="19">
        <v>0</v>
      </c>
      <c r="J129" s="21">
        <f>IF(((0.5*C129)-(0.5*D129)-(0.5*F129)-H129-I129)&lt;0,0,ROUND((0.5*C129)-(0.5*D129)-(0.5*F129)-H129-I129,0))</f>
        <v>6561834</v>
      </c>
      <c r="K129" s="19">
        <f>J129+G129</f>
        <v>13237435</v>
      </c>
    </row>
    <row r="130" spans="1:11" ht="13.5" customHeight="1" x14ac:dyDescent="0.3">
      <c r="A130" s="16" t="s">
        <v>59</v>
      </c>
      <c r="B130" s="17">
        <v>20003</v>
      </c>
      <c r="C130" s="18">
        <v>2973073.4732139856</v>
      </c>
      <c r="D130" s="19">
        <v>58658.340000000004</v>
      </c>
      <c r="E130" s="19">
        <v>211334</v>
      </c>
      <c r="F130" s="20">
        <v>0</v>
      </c>
      <c r="G130" s="21">
        <f>IF(((0.5*C130)-(0.5*D130)-(0.5*F130)-E130)&lt;0,0,ROUND((0.5*C130)-(0.5*D130)-(0.5*F130)-E130,0))</f>
        <v>1245874</v>
      </c>
      <c r="H130" s="19">
        <v>190159</v>
      </c>
      <c r="I130" s="19">
        <v>0</v>
      </c>
      <c r="J130" s="21">
        <f>IF(((0.5*C130)-(0.5*D130)-(0.5*F130)-H130-I130)&lt;0,0,ROUND((0.5*C130)-(0.5*D130)-(0.5*F130)-H130-I130,0))</f>
        <v>1267049</v>
      </c>
      <c r="K130" s="19">
        <f>J130+G130</f>
        <v>2512923</v>
      </c>
    </row>
    <row r="131" spans="1:11" ht="13.5" customHeight="1" x14ac:dyDescent="0.3">
      <c r="A131" s="16" t="s">
        <v>161</v>
      </c>
      <c r="B131" s="17">
        <v>66001</v>
      </c>
      <c r="C131" s="18">
        <v>14764905.835574761</v>
      </c>
      <c r="D131" s="19">
        <v>396914.51</v>
      </c>
      <c r="E131" s="19">
        <v>189833</v>
      </c>
      <c r="F131" s="20">
        <v>0</v>
      </c>
      <c r="G131" s="21">
        <f>IF(((0.5*C131)-(0.5*D131)-(0.5*F131)-E131)&lt;0,0,ROUND((0.5*C131)-(0.5*D131)-(0.5*F131)-E131,0))</f>
        <v>6994163</v>
      </c>
      <c r="H131" s="19">
        <v>190090</v>
      </c>
      <c r="I131" s="19">
        <v>0</v>
      </c>
      <c r="J131" s="21">
        <f>IF(((0.5*C131)-(0.5*D131)-(0.5*F131)-H131-I131)&lt;0,0,ROUND((0.5*C131)-(0.5*D131)-(0.5*F131)-H131-I131,0))</f>
        <v>6993906</v>
      </c>
      <c r="K131" s="19">
        <f>J131+G131</f>
        <v>13988069</v>
      </c>
    </row>
    <row r="132" spans="1:11" ht="13.5" customHeight="1" x14ac:dyDescent="0.3">
      <c r="A132" s="16" t="s">
        <v>86</v>
      </c>
      <c r="B132" s="17">
        <v>33005</v>
      </c>
      <c r="C132" s="18">
        <v>1465765.6632832396</v>
      </c>
      <c r="D132" s="19">
        <v>238979.97</v>
      </c>
      <c r="E132" s="19">
        <v>363518</v>
      </c>
      <c r="F132" s="20">
        <v>0</v>
      </c>
      <c r="G132" s="21">
        <f>IF(((0.5*C132)-(0.5*D132)-(0.5*F132)-E132)&lt;0,0,ROUND((0.5*C132)-(0.5*D132)-(0.5*F132)-E132,0))</f>
        <v>249875</v>
      </c>
      <c r="H132" s="19">
        <v>344160</v>
      </c>
      <c r="I132" s="19">
        <v>0</v>
      </c>
      <c r="J132" s="21">
        <f>IF(((0.5*C132)-(0.5*D132)-(0.5*F132)-H132-I132)&lt;0,0,ROUND((0.5*C132)-(0.5*D132)-(0.5*F132)-H132-I132,0))</f>
        <v>269233</v>
      </c>
      <c r="K132" s="19">
        <f>J132+G132</f>
        <v>519108</v>
      </c>
    </row>
    <row r="133" spans="1:11" ht="13.5" customHeight="1" x14ac:dyDescent="0.3">
      <c r="A133" s="16" t="s">
        <v>120</v>
      </c>
      <c r="B133" s="17">
        <v>49006</v>
      </c>
      <c r="C133" s="18">
        <v>7140458.6842860188</v>
      </c>
      <c r="D133" s="19">
        <v>634838.26</v>
      </c>
      <c r="E133" s="19">
        <v>2028380</v>
      </c>
      <c r="F133" s="20">
        <v>0</v>
      </c>
      <c r="G133" s="21">
        <f>IF(((0.5*C133)-(0.5*D133)-(0.5*F133)-E133)&lt;0,0,ROUND((0.5*C133)-(0.5*D133)-(0.5*F133)-E133,0))</f>
        <v>1224430</v>
      </c>
      <c r="H133" s="19">
        <v>2174915</v>
      </c>
      <c r="I133" s="19">
        <v>0</v>
      </c>
      <c r="J133" s="21">
        <f>IF(((0.5*C133)-(0.5*D133)-(0.5*F133)-H133-I133)&lt;0,0,ROUND((0.5*C133)-(0.5*D133)-(0.5*F133)-H133-I133,0))</f>
        <v>1077895</v>
      </c>
      <c r="K133" s="19">
        <f>J133+G133</f>
        <v>2302325</v>
      </c>
    </row>
    <row r="134" spans="1:11" ht="13.5" customHeight="1" x14ac:dyDescent="0.3">
      <c r="A134" s="16" t="s">
        <v>41</v>
      </c>
      <c r="B134" s="17">
        <v>13001</v>
      </c>
      <c r="C134" s="18">
        <v>9988126.1844594069</v>
      </c>
      <c r="D134" s="19">
        <v>422975.65</v>
      </c>
      <c r="E134" s="19">
        <v>1731919</v>
      </c>
      <c r="F134" s="20">
        <v>0</v>
      </c>
      <c r="G134" s="21">
        <f>IF(((0.5*C134)-(0.5*D134)-(0.5*F134)-E134)&lt;0,0,ROUND((0.5*C134)-(0.5*D134)-(0.5*F134)-E134,0))</f>
        <v>3050656</v>
      </c>
      <c r="H134" s="19">
        <v>1688121</v>
      </c>
      <c r="I134" s="19">
        <v>0</v>
      </c>
      <c r="J134" s="21">
        <f>IF(((0.5*C134)-(0.5*D134)-(0.5*F134)-H134-I134)&lt;0,0,ROUND((0.5*C134)-(0.5*D134)-(0.5*F134)-H134-I134,0))</f>
        <v>3094454</v>
      </c>
      <c r="K134" s="19">
        <f>J134+G134</f>
        <v>6145110</v>
      </c>
    </row>
    <row r="135" spans="1:11" ht="13.5" customHeight="1" x14ac:dyDescent="0.3">
      <c r="A135" s="16" t="s">
        <v>150</v>
      </c>
      <c r="B135" s="17">
        <v>60006</v>
      </c>
      <c r="C135" s="18">
        <v>3257361.7832169151</v>
      </c>
      <c r="D135" s="19">
        <v>188315.90999999997</v>
      </c>
      <c r="E135" s="19">
        <v>589831</v>
      </c>
      <c r="F135" s="20">
        <v>0</v>
      </c>
      <c r="G135" s="21">
        <f>IF(((0.5*C135)-(0.5*D135)-(0.5*F135)-E135)&lt;0,0,ROUND((0.5*C135)-(0.5*D135)-(0.5*F135)-E135,0))</f>
        <v>944692</v>
      </c>
      <c r="H135" s="19">
        <v>554138</v>
      </c>
      <c r="I135" s="19">
        <v>0</v>
      </c>
      <c r="J135" s="21">
        <f>IF(((0.5*C135)-(0.5*D135)-(0.5*F135)-H135-I135)&lt;0,0,ROUND((0.5*C135)-(0.5*D135)-(0.5*F135)-H135-I135,0))</f>
        <v>980385</v>
      </c>
      <c r="K135" s="19">
        <f>J135+G135</f>
        <v>1925077</v>
      </c>
    </row>
    <row r="136" spans="1:11" ht="13.5" customHeight="1" x14ac:dyDescent="0.3">
      <c r="A136" s="16" t="s">
        <v>37</v>
      </c>
      <c r="B136" s="17">
        <v>11004</v>
      </c>
      <c r="C136" s="18">
        <v>6072259.3944667205</v>
      </c>
      <c r="D136" s="19">
        <v>235928.65</v>
      </c>
      <c r="E136" s="19">
        <v>463485</v>
      </c>
      <c r="F136" s="20">
        <v>0</v>
      </c>
      <c r="G136" s="21">
        <f>IF(((0.5*C136)-(0.5*D136)-(0.5*F136)-E136)&lt;0,0,ROUND((0.5*C136)-(0.5*D136)-(0.5*F136)-E136,0))</f>
        <v>2454680</v>
      </c>
      <c r="H136" s="19">
        <v>454257</v>
      </c>
      <c r="I136" s="19">
        <v>0</v>
      </c>
      <c r="J136" s="21">
        <f>IF(((0.5*C136)-(0.5*D136)-(0.5*F136)-H136-I136)&lt;0,0,ROUND((0.5*C136)-(0.5*D136)-(0.5*F136)-H136-I136,0))</f>
        <v>2463908</v>
      </c>
      <c r="K136" s="19">
        <f>J136+G136</f>
        <v>4918588</v>
      </c>
    </row>
    <row r="137" spans="1:11" ht="13.5" customHeight="1" x14ac:dyDescent="0.3">
      <c r="A137" s="16" t="s">
        <v>128</v>
      </c>
      <c r="B137" s="17">
        <v>51005</v>
      </c>
      <c r="C137" s="18">
        <v>2423273.6370013198</v>
      </c>
      <c r="D137" s="19">
        <v>144777.69</v>
      </c>
      <c r="E137" s="19">
        <v>410373</v>
      </c>
      <c r="F137" s="20">
        <v>0</v>
      </c>
      <c r="G137" s="21">
        <f>IF(((0.5*C137)-(0.5*D137)-(0.5*F137)-E137)&lt;0,0,ROUND((0.5*C137)-(0.5*D137)-(0.5*F137)-E137,0))</f>
        <v>728875</v>
      </c>
      <c r="H137" s="19">
        <v>385276</v>
      </c>
      <c r="I137" s="19">
        <v>0</v>
      </c>
      <c r="J137" s="21">
        <f>IF(((0.5*C137)-(0.5*D137)-(0.5*F137)-H137-I137)&lt;0,0,ROUND((0.5*C137)-(0.5*D137)-(0.5*F137)-H137-I137,0))</f>
        <v>753972</v>
      </c>
      <c r="K137" s="19">
        <f>J137+G137</f>
        <v>1482847</v>
      </c>
    </row>
    <row r="138" spans="1:11" ht="13.5" customHeight="1" x14ac:dyDescent="0.3">
      <c r="A138" s="16" t="s">
        <v>29</v>
      </c>
      <c r="B138" s="17">
        <v>6005</v>
      </c>
      <c r="C138" s="18">
        <v>2712644.1772584589</v>
      </c>
      <c r="D138" s="19">
        <v>80692.92</v>
      </c>
      <c r="E138" s="19">
        <v>289468</v>
      </c>
      <c r="F138" s="20">
        <v>0</v>
      </c>
      <c r="G138" s="21">
        <f>IF(((0.5*C138)-(0.5*D138)-(0.5*F138)-E138)&lt;0,0,ROUND((0.5*C138)-(0.5*D138)-(0.5*F138)-E138,0))</f>
        <v>1026508</v>
      </c>
      <c r="H138" s="19">
        <v>284929</v>
      </c>
      <c r="I138" s="19">
        <v>0</v>
      </c>
      <c r="J138" s="21">
        <f>IF(((0.5*C138)-(0.5*D138)-(0.5*F138)-H138-I138)&lt;0,0,ROUND((0.5*C138)-(0.5*D138)-(0.5*F138)-H138-I138,0))</f>
        <v>1031047</v>
      </c>
      <c r="K138" s="19">
        <f>J138+G138</f>
        <v>2057555</v>
      </c>
    </row>
    <row r="139" spans="1:11" ht="13.5" customHeight="1" x14ac:dyDescent="0.3">
      <c r="A139" s="16" t="s">
        <v>45</v>
      </c>
      <c r="B139" s="17">
        <v>14004</v>
      </c>
      <c r="C139" s="18">
        <v>26502005.867430829</v>
      </c>
      <c r="D139" s="19">
        <v>1082869.81</v>
      </c>
      <c r="E139" s="19">
        <v>6111361</v>
      </c>
      <c r="F139" s="20">
        <v>0</v>
      </c>
      <c r="G139" s="21">
        <f>IF(((0.5*C139)-(0.5*D139)-(0.5*F139)-E139)&lt;0,0,ROUND((0.5*C139)-(0.5*D139)-(0.5*F139)-E139,0))</f>
        <v>6598207</v>
      </c>
      <c r="H139" s="19">
        <v>6019736</v>
      </c>
      <c r="I139" s="19">
        <v>0</v>
      </c>
      <c r="J139" s="21">
        <f>IF(((0.5*C139)-(0.5*D139)-(0.5*F139)-H139-I139)&lt;0,0,ROUND((0.5*C139)-(0.5*D139)-(0.5*F139)-H139-I139,0))</f>
        <v>6689832</v>
      </c>
      <c r="K139" s="19">
        <f>J139+G139</f>
        <v>13288039</v>
      </c>
    </row>
    <row r="140" spans="1:11" ht="13.5" customHeight="1" x14ac:dyDescent="0.3">
      <c r="A140" s="16" t="s">
        <v>55</v>
      </c>
      <c r="B140" s="17">
        <v>18003</v>
      </c>
      <c r="C140" s="18">
        <v>1555090.8205341604</v>
      </c>
      <c r="D140" s="19">
        <v>86954.140000000014</v>
      </c>
      <c r="E140" s="19">
        <v>334265</v>
      </c>
      <c r="F140" s="20">
        <v>0</v>
      </c>
      <c r="G140" s="21">
        <f>IF(((0.5*C140)-(0.5*D140)-(0.5*F140)-E140)&lt;0,0,ROUND((0.5*C140)-(0.5*D140)-(0.5*F140)-E140,0))</f>
        <v>399803</v>
      </c>
      <c r="H140" s="19">
        <v>328301</v>
      </c>
      <c r="I140" s="19">
        <v>0</v>
      </c>
      <c r="J140" s="21">
        <f>IF(((0.5*C140)-(0.5*D140)-(0.5*F140)-H140-I140)&lt;0,0,ROUND((0.5*C140)-(0.5*D140)-(0.5*F140)-H140-I140,0))</f>
        <v>405767</v>
      </c>
      <c r="K140" s="19">
        <f>J140+G140</f>
        <v>805570</v>
      </c>
    </row>
    <row r="141" spans="1:11" ht="13.5" customHeight="1" x14ac:dyDescent="0.3">
      <c r="A141" s="16" t="s">
        <v>46</v>
      </c>
      <c r="B141" s="17">
        <v>14005</v>
      </c>
      <c r="C141" s="18">
        <v>2344458.714919209</v>
      </c>
      <c r="D141" s="19">
        <v>105796.09999999998</v>
      </c>
      <c r="E141" s="19">
        <v>246093</v>
      </c>
      <c r="F141" s="20">
        <v>0</v>
      </c>
      <c r="G141" s="21">
        <f>IF(((0.5*C141)-(0.5*D141)-(0.5*F141)-E141)&lt;0,0,ROUND((0.5*C141)-(0.5*D141)-(0.5*F141)-E141,0))</f>
        <v>873238</v>
      </c>
      <c r="H141" s="19">
        <v>273208</v>
      </c>
      <c r="I141" s="19">
        <v>0</v>
      </c>
      <c r="J141" s="21">
        <f>IF(((0.5*C141)-(0.5*D141)-(0.5*F141)-H141-I141)&lt;0,0,ROUND((0.5*C141)-(0.5*D141)-(0.5*F141)-H141-I141,0))</f>
        <v>846123</v>
      </c>
      <c r="K141" s="19">
        <f>J141+G141</f>
        <v>1719361</v>
      </c>
    </row>
    <row r="142" spans="1:11" ht="13.5" customHeight="1" x14ac:dyDescent="0.3">
      <c r="A142" s="16" t="s">
        <v>56</v>
      </c>
      <c r="B142" s="17">
        <v>18005</v>
      </c>
      <c r="C142" s="18">
        <v>4124387.9027667162</v>
      </c>
      <c r="D142" s="19">
        <v>298289.64</v>
      </c>
      <c r="E142" s="19">
        <v>1218570</v>
      </c>
      <c r="F142" s="20">
        <v>0</v>
      </c>
      <c r="G142" s="21">
        <f>IF(((0.5*C142)-(0.5*D142)-(0.5*F142)-E142)&lt;0,0,ROUND((0.5*C142)-(0.5*D142)-(0.5*F142)-E142,0))</f>
        <v>694479</v>
      </c>
      <c r="H142" s="19">
        <v>1158801</v>
      </c>
      <c r="I142" s="19">
        <v>0</v>
      </c>
      <c r="J142" s="21">
        <f>IF(((0.5*C142)-(0.5*D142)-(0.5*F142)-H142-I142)&lt;0,0,ROUND((0.5*C142)-(0.5*D142)-(0.5*F142)-H142-I142,0))</f>
        <v>754248</v>
      </c>
      <c r="K142" s="19">
        <f>J142+G142</f>
        <v>1448727</v>
      </c>
    </row>
    <row r="143" spans="1:11" ht="13.5" customHeight="1" x14ac:dyDescent="0.3">
      <c r="A143" s="16" t="s">
        <v>89</v>
      </c>
      <c r="B143" s="17">
        <v>36002</v>
      </c>
      <c r="C143" s="18">
        <v>3617301.255401846</v>
      </c>
      <c r="D143" s="19">
        <v>332814.63</v>
      </c>
      <c r="E143" s="19">
        <v>616384</v>
      </c>
      <c r="F143" s="20">
        <v>0</v>
      </c>
      <c r="G143" s="21">
        <f>IF(((0.5*C143)-(0.5*D143)-(0.5*F143)-E143)&lt;0,0,ROUND((0.5*C143)-(0.5*D143)-(0.5*F143)-E143,0))</f>
        <v>1025859</v>
      </c>
      <c r="H143" s="19">
        <v>599178</v>
      </c>
      <c r="I143" s="19">
        <v>0</v>
      </c>
      <c r="J143" s="21">
        <f>IF(((0.5*C143)-(0.5*D143)-(0.5*F143)-H143-I143)&lt;0,0,ROUND((0.5*C143)-(0.5*D143)-(0.5*F143)-H143-I143,0))</f>
        <v>1043065</v>
      </c>
      <c r="K143" s="19">
        <f>J143+G143</f>
        <v>2068924</v>
      </c>
    </row>
    <row r="144" spans="1:11" ht="13.5" customHeight="1" x14ac:dyDescent="0.3">
      <c r="A144" s="16" t="s">
        <v>121</v>
      </c>
      <c r="B144" s="17">
        <v>49007</v>
      </c>
      <c r="C144" s="18">
        <v>10611125.187942922</v>
      </c>
      <c r="D144" s="19">
        <v>700387.23</v>
      </c>
      <c r="E144" s="19">
        <v>1751809</v>
      </c>
      <c r="F144" s="20">
        <v>0</v>
      </c>
      <c r="G144" s="21">
        <f>IF(((0.5*C144)-(0.5*D144)-(0.5*F144)-E144)&lt;0,0,ROUND((0.5*C144)-(0.5*D144)-(0.5*F144)-E144,0))</f>
        <v>3203560</v>
      </c>
      <c r="H144" s="19">
        <v>1761337</v>
      </c>
      <c r="I144" s="19">
        <v>0</v>
      </c>
      <c r="J144" s="21">
        <f>IF(((0.5*C144)-(0.5*D144)-(0.5*F144)-H144-I144)&lt;0,0,ROUND((0.5*C144)-(0.5*D144)-(0.5*F144)-H144-I144,0))</f>
        <v>3194032</v>
      </c>
      <c r="K144" s="19">
        <f>J144+G144</f>
        <v>6397592</v>
      </c>
    </row>
    <row r="145" spans="1:12" ht="13.5" customHeight="1" x14ac:dyDescent="0.3">
      <c r="A145" s="16" t="s">
        <v>15</v>
      </c>
      <c r="B145" s="17">
        <v>1003</v>
      </c>
      <c r="C145" s="18">
        <v>1110779.1575244002</v>
      </c>
      <c r="D145" s="19">
        <v>221895.87</v>
      </c>
      <c r="E145" s="19">
        <v>228596</v>
      </c>
      <c r="F145" s="20">
        <v>0</v>
      </c>
      <c r="G145" s="21">
        <f>IF(((0.5*C145)-(0.5*D145)-(0.5*F145)-E145)&lt;0,0,ROUND((0.5*C145)-(0.5*D145)-(0.5*F145)-E145,0))</f>
        <v>215846</v>
      </c>
      <c r="H145" s="19">
        <v>221829</v>
      </c>
      <c r="I145" s="19">
        <v>0</v>
      </c>
      <c r="J145" s="21">
        <f>IF(((0.5*C145)-(0.5*D145)-(0.5*F145)-H145-I145)&lt;0,0,ROUND((0.5*C145)-(0.5*D145)-(0.5*F145)-H145-I145,0))</f>
        <v>222613</v>
      </c>
      <c r="K145" s="19">
        <f>J145+G145</f>
        <v>438459</v>
      </c>
    </row>
    <row r="146" spans="1:12" ht="13.5" customHeight="1" x14ac:dyDescent="0.3">
      <c r="A146" s="16" t="s">
        <v>113</v>
      </c>
      <c r="B146" s="17">
        <v>47001</v>
      </c>
      <c r="C146" s="18">
        <v>3303982.3997396142</v>
      </c>
      <c r="D146" s="19">
        <v>93279.88</v>
      </c>
      <c r="E146" s="19">
        <v>156164</v>
      </c>
      <c r="F146" s="20">
        <v>0</v>
      </c>
      <c r="G146" s="21">
        <f>IF(((0.5*C146)-(0.5*D146)-(0.5*F146)-E146)&lt;0,0,ROUND((0.5*C146)-(0.5*D146)-(0.5*F146)-E146,0))</f>
        <v>1449187</v>
      </c>
      <c r="H146" s="19">
        <v>208867</v>
      </c>
      <c r="I146" s="19">
        <v>0</v>
      </c>
      <c r="J146" s="21">
        <f>IF(((0.5*C146)-(0.5*D146)-(0.5*F146)-H146-I146)&lt;0,0,ROUND((0.5*C146)-(0.5*D146)-(0.5*F146)-H146-I146,0))</f>
        <v>1396484</v>
      </c>
      <c r="K146" s="19">
        <f>J146+G146</f>
        <v>2845671</v>
      </c>
    </row>
    <row r="147" spans="1:12" ht="13.5" customHeight="1" x14ac:dyDescent="0.3">
      <c r="A147" s="16" t="s">
        <v>40</v>
      </c>
      <c r="B147" s="17">
        <v>12003</v>
      </c>
      <c r="C147" s="18">
        <v>2927385.9809829472</v>
      </c>
      <c r="D147" s="19">
        <v>420625.74</v>
      </c>
      <c r="E147" s="19">
        <v>505576</v>
      </c>
      <c r="F147" s="20">
        <v>0</v>
      </c>
      <c r="G147" s="21">
        <f>IF(((0.5*C147)-(0.5*D147)-(0.5*F147)-E147)&lt;0,0,ROUND((0.5*C147)-(0.5*D147)-(0.5*F147)-E147,0))</f>
        <v>747804</v>
      </c>
      <c r="H147" s="19">
        <v>529979</v>
      </c>
      <c r="I147" s="19">
        <v>0</v>
      </c>
      <c r="J147" s="21">
        <f>IF(((0.5*C147)-(0.5*D147)-(0.5*F147)-H147-I147)&lt;0,0,ROUND((0.5*C147)-(0.5*D147)-(0.5*F147)-H147-I147,0))</f>
        <v>723401</v>
      </c>
      <c r="K147" s="19">
        <f>J147+G147</f>
        <v>1471205</v>
      </c>
    </row>
    <row r="148" spans="1:12" ht="13.5" customHeight="1" x14ac:dyDescent="0.3">
      <c r="A148" s="16" t="s">
        <v>136</v>
      </c>
      <c r="B148" s="17">
        <v>54007</v>
      </c>
      <c r="C148" s="18">
        <v>2027142.4477520064</v>
      </c>
      <c r="D148" s="19">
        <v>131192.79</v>
      </c>
      <c r="E148" s="19">
        <v>351276</v>
      </c>
      <c r="F148" s="20">
        <v>0</v>
      </c>
      <c r="G148" s="21">
        <f>IF(((0.5*C148)-(0.5*D148)-(0.5*F148)-E148)&lt;0,0,ROUND((0.5*C148)-(0.5*D148)-(0.5*F148)-E148,0))</f>
        <v>596699</v>
      </c>
      <c r="H148" s="19">
        <v>362059</v>
      </c>
      <c r="I148" s="19">
        <v>0</v>
      </c>
      <c r="J148" s="21">
        <f>IF(((0.5*C148)-(0.5*D148)-(0.5*F148)-H148-I148)&lt;0,0,ROUND((0.5*C148)-(0.5*D148)-(0.5*F148)-H148-I148,0))</f>
        <v>585916</v>
      </c>
      <c r="K148" s="19">
        <f>J148+G148</f>
        <v>1182615</v>
      </c>
    </row>
    <row r="149" spans="1:12" ht="13.5" customHeight="1" x14ac:dyDescent="0.3">
      <c r="A149" s="16" t="s">
        <v>145</v>
      </c>
      <c r="B149" s="17">
        <v>59002</v>
      </c>
      <c r="C149" s="18">
        <v>5805672.3966608644</v>
      </c>
      <c r="D149" s="19">
        <v>341068.73</v>
      </c>
      <c r="E149" s="19">
        <v>933498</v>
      </c>
      <c r="F149" s="20">
        <v>0</v>
      </c>
      <c r="G149" s="21">
        <f>IF(((0.5*C149)-(0.5*D149)-(0.5*F149)-E149)&lt;0,0,ROUND((0.5*C149)-(0.5*D149)-(0.5*F149)-E149,0))</f>
        <v>1798804</v>
      </c>
      <c r="H149" s="19">
        <v>905683</v>
      </c>
      <c r="I149" s="19">
        <v>0</v>
      </c>
      <c r="J149" s="21">
        <f>IF(((0.5*C149)-(0.5*D149)-(0.5*F149)-H149-I149)&lt;0,0,ROUND((0.5*C149)-(0.5*D149)-(0.5*F149)-H149-I149,0))</f>
        <v>1826619</v>
      </c>
      <c r="K149" s="19">
        <f>J149+G149</f>
        <v>3625423</v>
      </c>
    </row>
    <row r="150" spans="1:12" ht="13.5" customHeight="1" x14ac:dyDescent="0.3">
      <c r="A150" s="16" t="s">
        <v>18</v>
      </c>
      <c r="B150" s="17">
        <v>2006</v>
      </c>
      <c r="C150" s="18">
        <v>2620768.3826364446</v>
      </c>
      <c r="D150" s="19">
        <v>122852.92</v>
      </c>
      <c r="E150" s="19">
        <v>491236</v>
      </c>
      <c r="F150" s="20">
        <v>0</v>
      </c>
      <c r="G150" s="21">
        <f>IF(((0.5*C150)-(0.5*D150)-(0.5*F150)-E150)&lt;0,0,ROUND((0.5*C150)-(0.5*D150)-(0.5*F150)-E150,0))</f>
        <v>757722</v>
      </c>
      <c r="H150" s="19">
        <v>463312</v>
      </c>
      <c r="I150" s="19">
        <v>0</v>
      </c>
      <c r="J150" s="21">
        <f>IF(((0.5*C150)-(0.5*D150)-(0.5*F150)-H150-I150)&lt;0,0,ROUND((0.5*C150)-(0.5*D150)-(0.5*F150)-H150-I150,0))</f>
        <v>785646</v>
      </c>
      <c r="K150" s="19">
        <f>J150+G150</f>
        <v>1543368</v>
      </c>
    </row>
    <row r="151" spans="1:12" ht="13.5" customHeight="1" x14ac:dyDescent="0.3">
      <c r="A151" s="16" t="s">
        <v>137</v>
      </c>
      <c r="B151" s="17">
        <v>55004</v>
      </c>
      <c r="C151" s="18">
        <v>2261453.1274054069</v>
      </c>
      <c r="D151" s="19">
        <v>67794.86</v>
      </c>
      <c r="E151" s="19">
        <v>287394</v>
      </c>
      <c r="F151" s="20">
        <v>0</v>
      </c>
      <c r="G151" s="21">
        <f>IF(((0.5*C151)-(0.5*D151)-(0.5*F151)-E151)&lt;0,0,ROUND((0.5*C151)-(0.5*D151)-(0.5*F151)-E151,0))</f>
        <v>809435</v>
      </c>
      <c r="H151" s="19">
        <v>272077</v>
      </c>
      <c r="I151" s="19">
        <v>0</v>
      </c>
      <c r="J151" s="21">
        <f>IF(((0.5*C151)-(0.5*D151)-(0.5*F151)-H151-I151)&lt;0,0,ROUND((0.5*C151)-(0.5*D151)-(0.5*F151)-H151-I151,0))</f>
        <v>824752</v>
      </c>
      <c r="K151" s="19">
        <f>J151+G151</f>
        <v>1634187</v>
      </c>
    </row>
    <row r="152" spans="1:12" ht="13.5" customHeight="1" x14ac:dyDescent="0.3">
      <c r="A152" s="16" t="s">
        <v>158</v>
      </c>
      <c r="B152" s="17">
        <v>63003</v>
      </c>
      <c r="C152" s="18">
        <v>21255721.854499254</v>
      </c>
      <c r="D152" s="19">
        <v>1002326.46</v>
      </c>
      <c r="E152" s="19">
        <v>3711960</v>
      </c>
      <c r="F152" s="20">
        <v>0</v>
      </c>
      <c r="G152" s="21">
        <f>IF(((0.5*C152)-(0.5*D152)-(0.5*F152)-E152)&lt;0,0,ROUND((0.5*C152)-(0.5*D152)-(0.5*F152)-E152,0))</f>
        <v>6414738</v>
      </c>
      <c r="H152" s="19">
        <v>3624171</v>
      </c>
      <c r="I152" s="19">
        <v>0</v>
      </c>
      <c r="J152" s="21">
        <f>IF(((0.5*C152)-(0.5*D152)-(0.5*F152)-H152-I152)&lt;0,0,ROUND((0.5*C152)-(0.5*D152)-(0.5*F152)-H152-I152,0))</f>
        <v>6502527</v>
      </c>
      <c r="K152" s="19">
        <f>J152+G152</f>
        <v>12917265</v>
      </c>
    </row>
    <row r="153" spans="1:12" ht="13.8" x14ac:dyDescent="0.3">
      <c r="A153" s="28"/>
      <c r="B153" s="29"/>
      <c r="C153" s="19">
        <f>SUM(C5:C152)</f>
        <v>1064904946.4122467</v>
      </c>
      <c r="D153" s="19">
        <f>SUM(D5:D152)</f>
        <v>52346859.639999993</v>
      </c>
      <c r="E153" s="19">
        <f t="shared" ref="E153:K153" si="0">SUM(E5:E152)</f>
        <v>214323478</v>
      </c>
      <c r="F153" s="19">
        <f t="shared" si="0"/>
        <v>727905</v>
      </c>
      <c r="G153" s="19">
        <f t="shared" si="0"/>
        <v>295878969</v>
      </c>
      <c r="H153" s="19">
        <f t="shared" si="0"/>
        <v>211055764</v>
      </c>
      <c r="I153" s="19">
        <f t="shared" si="0"/>
        <v>0</v>
      </c>
      <c r="J153" s="19">
        <f t="shared" si="0"/>
        <v>299274104</v>
      </c>
      <c r="K153" s="19">
        <f t="shared" si="0"/>
        <v>595153073</v>
      </c>
    </row>
    <row r="154" spans="1:12" ht="14.4" thickBot="1" x14ac:dyDescent="0.35">
      <c r="A154" s="30"/>
      <c r="B154" s="31"/>
      <c r="C154" s="32"/>
      <c r="D154" s="32"/>
      <c r="E154" s="32"/>
      <c r="F154" s="33"/>
      <c r="G154" s="32"/>
      <c r="H154" s="34"/>
      <c r="I154" s="34"/>
      <c r="J154" s="34"/>
      <c r="K154" s="34"/>
    </row>
    <row r="155" spans="1:12" s="40" customFormat="1" ht="14.4" thickBot="1" x14ac:dyDescent="0.3">
      <c r="A155" s="35" t="s">
        <v>162</v>
      </c>
      <c r="B155" s="36" t="s">
        <v>163</v>
      </c>
      <c r="C155" s="37">
        <v>251776</v>
      </c>
      <c r="D155" s="37"/>
      <c r="E155" s="37"/>
      <c r="F155" s="38"/>
      <c r="G155" s="37">
        <f>ROUND(C155/2,0)</f>
        <v>125888</v>
      </c>
      <c r="H155" s="37"/>
      <c r="I155" s="37"/>
      <c r="J155" s="37">
        <f>C155-G155</f>
        <v>125888</v>
      </c>
      <c r="K155" s="37">
        <f>G155+J155</f>
        <v>251776</v>
      </c>
      <c r="L155" s="39"/>
    </row>
    <row r="156" spans="1:12" s="45" customFormat="1" ht="13.8" x14ac:dyDescent="0.3">
      <c r="A156" s="41"/>
      <c r="B156" s="41"/>
      <c r="C156" s="42"/>
      <c r="D156" s="42"/>
      <c r="E156" s="42"/>
      <c r="F156" s="42"/>
      <c r="G156" s="42"/>
      <c r="H156" s="43"/>
      <c r="I156" s="43"/>
      <c r="J156" s="43"/>
      <c r="K156" s="43"/>
      <c r="L156" s="44"/>
    </row>
    <row r="157" spans="1:12" ht="13.5" customHeight="1" x14ac:dyDescent="0.3">
      <c r="A157" s="46"/>
      <c r="B157" s="46"/>
      <c r="C157" s="47"/>
      <c r="D157" s="32"/>
      <c r="E157" s="32"/>
      <c r="F157" s="32"/>
      <c r="G157" s="32"/>
      <c r="H157" s="34"/>
      <c r="I157" s="34"/>
      <c r="J157" s="48" t="s">
        <v>164</v>
      </c>
      <c r="K157" s="49">
        <f>K153+K155</f>
        <v>595404849</v>
      </c>
    </row>
  </sheetData>
  <sortState xmlns:xlrd2="http://schemas.microsoft.com/office/spreadsheetml/2017/richdata2" ref="A5:L152">
    <sortCondition ref="A5:A152"/>
  </sortState>
  <pageMargins left="0.28999999999999998" right="0.17" top="0.3" bottom="0.28999999999999998" header="0.17" footer="0.17"/>
  <pageSetup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FY2025 GSA Estimate</vt:lpstr>
      <vt:lpstr>'FY2025 GSA Estimate'!Print_Area</vt:lpstr>
      <vt:lpstr>'FY2025 GSA Estimate'!Print_Titles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dcterms:created xsi:type="dcterms:W3CDTF">2025-01-27T04:56:58Z</dcterms:created>
  <dcterms:modified xsi:type="dcterms:W3CDTF">2025-01-27T05:00:46Z</dcterms:modified>
</cp:coreProperties>
</file>